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45" windowHeight="4875" firstSheet="1" activeTab="4"/>
  </bookViews>
  <sheets>
    <sheet name="SP rzeczowe" sheetId="1" r:id="rId1"/>
    <sheet name="SP finans" sheetId="2" r:id="rId2"/>
    <sheet name="ponadpodst_rzecz" sheetId="3" r:id="rId3"/>
    <sheet name="ponadpodst_fin" sheetId="4" r:id="rId4"/>
    <sheet name="PS rzecz-fin" sheetId="5" r:id="rId5"/>
  </sheets>
  <definedNames>
    <definedName name="_xlnm.Print_Titles" localSheetId="3">'ponadpodst_fin'!$A:$A,'ponadpodst_fin'!$3:$4</definedName>
    <definedName name="_xlnm.Print_Titles" localSheetId="2">'ponadpodst_rzecz'!$3:$5</definedName>
  </definedNames>
  <calcPr fullCalcOnLoad="1" fullPrecision="0"/>
</workbook>
</file>

<file path=xl/sharedStrings.xml><?xml version="1.0" encoding="utf-8"?>
<sst xmlns="http://schemas.openxmlformats.org/spreadsheetml/2006/main" count="380" uniqueCount="235">
  <si>
    <t>Sprawozdanie z wykonania planów  jednostkowych szkół podstawowych,zespołów szkół, gimnazjów za I półrocze 2003 roku</t>
  </si>
  <si>
    <t>Jednostka</t>
  </si>
  <si>
    <t>Nr</t>
  </si>
  <si>
    <t xml:space="preserve">                                            Ogółem plany jednostkowe placówek</t>
  </si>
  <si>
    <t xml:space="preserve">                                            Ogółem  wykonanie  budżetów  jednostkowych placówek</t>
  </si>
  <si>
    <t>organizac.</t>
  </si>
  <si>
    <t>plac.</t>
  </si>
  <si>
    <t>Razem</t>
  </si>
  <si>
    <t>Zes.Szk.Nr 1</t>
  </si>
  <si>
    <t>Zes.Szk.Nr 2</t>
  </si>
  <si>
    <t>Zes.Szk.Nr 3</t>
  </si>
  <si>
    <t>S.P Nr 6</t>
  </si>
  <si>
    <t>Zes.Szk.Nr 4</t>
  </si>
  <si>
    <t>Zes.Szk.Nr 5</t>
  </si>
  <si>
    <t>Zes.Szk.O.Nr 3</t>
  </si>
  <si>
    <t>SP Nr 10</t>
  </si>
  <si>
    <t>Zes.Sz.Nr 6</t>
  </si>
  <si>
    <t>Zes.Szk.Nr 7</t>
  </si>
  <si>
    <t>SP nr 13</t>
  </si>
  <si>
    <t>Zes.Sp.Szk.O.</t>
  </si>
  <si>
    <t>SP Nr 16</t>
  </si>
  <si>
    <t>SP Nr 17</t>
  </si>
  <si>
    <t>SP Nr 18</t>
  </si>
  <si>
    <t>Zes.Szk.P.Nr 1</t>
  </si>
  <si>
    <t>SP Nr 20</t>
  </si>
  <si>
    <t>SP Nr 21</t>
  </si>
  <si>
    <t>SP Nr 23</t>
  </si>
  <si>
    <t>SP Nr 26</t>
  </si>
  <si>
    <t>Zes.Szk.Nr 8</t>
  </si>
  <si>
    <t>SP Nr 28</t>
  </si>
  <si>
    <t>SP Nr 29</t>
  </si>
  <si>
    <t>Zes.Szk.Nr 9</t>
  </si>
  <si>
    <t>SP Nr 33</t>
  </si>
  <si>
    <t>SP Nr 34</t>
  </si>
  <si>
    <t>SP Nr 35</t>
  </si>
  <si>
    <t>Zes.Szk.Og.Nr 5</t>
  </si>
  <si>
    <t>G.13</t>
  </si>
  <si>
    <t>SP Nr 37</t>
  </si>
  <si>
    <t>SP Nr 39</t>
  </si>
  <si>
    <t>SP Nr 40</t>
  </si>
  <si>
    <t>Zes.Szk.O.Nr 4</t>
  </si>
  <si>
    <t>Zes.Szk.Nr 10</t>
  </si>
  <si>
    <t>Zes.Szk.Nr 11</t>
  </si>
  <si>
    <t>Zes.Szk.Nr 12</t>
  </si>
  <si>
    <t>SP Nr 45</t>
  </si>
  <si>
    <t>Zes.Szk.Nr 13</t>
  </si>
  <si>
    <t>Zes.Szk.Nr 14</t>
  </si>
  <si>
    <t>Zes.Szk.Nr 15</t>
  </si>
  <si>
    <t>Zes.Szk.Z.Nr 1</t>
  </si>
  <si>
    <t>G.dla dor</t>
  </si>
  <si>
    <t>Zes.Szk.Og.Nr 2</t>
  </si>
  <si>
    <t>Zes.Szk.Og.Nr 1</t>
  </si>
  <si>
    <t>nierozd.środki</t>
  </si>
  <si>
    <t>Ogółem</t>
  </si>
  <si>
    <t xml:space="preserve">       Liczba  uczniów </t>
  </si>
  <si>
    <t xml:space="preserve">          Z a  t r u d n i e n i e</t>
  </si>
  <si>
    <t>Nauczanie indywid.</t>
  </si>
  <si>
    <t>Swietl.</t>
  </si>
  <si>
    <t>Zywienie w szkołach</t>
  </si>
  <si>
    <t>Awans zawod.</t>
  </si>
  <si>
    <t xml:space="preserve">Razem </t>
  </si>
  <si>
    <t>"O"</t>
  </si>
  <si>
    <t>SP</t>
  </si>
  <si>
    <t>Gimn.</t>
  </si>
  <si>
    <t xml:space="preserve">SP  </t>
  </si>
  <si>
    <t xml:space="preserve">Ogółem </t>
  </si>
  <si>
    <t xml:space="preserve">Naucz.  </t>
  </si>
  <si>
    <t>w tym:staż.</t>
  </si>
  <si>
    <t>kontr.</t>
  </si>
  <si>
    <t>mian</t>
  </si>
  <si>
    <t>dypl.</t>
  </si>
  <si>
    <t>Admin.</t>
  </si>
  <si>
    <t>Obsł.</t>
  </si>
  <si>
    <t>uczn.</t>
  </si>
  <si>
    <t>uczestn.</t>
  </si>
  <si>
    <t>w tym:limit</t>
  </si>
  <si>
    <t>pełnopł.</t>
  </si>
  <si>
    <t>inne</t>
  </si>
  <si>
    <t>mian.,</t>
  </si>
  <si>
    <t>Zes.Szk.O.Nr 5</t>
  </si>
  <si>
    <t>Gim.13</t>
  </si>
  <si>
    <t>Zes,Szk. Chem.</t>
  </si>
  <si>
    <t>Gim.dla dor</t>
  </si>
  <si>
    <t>Zes.Szk.O.Nr 2</t>
  </si>
  <si>
    <t>Gim.23</t>
  </si>
  <si>
    <t>Zes.Szk.O.Nr 1</t>
  </si>
  <si>
    <t>Gim.24</t>
  </si>
  <si>
    <t>godz. tygod.</t>
  </si>
  <si>
    <t>Jednostka organizac.</t>
  </si>
  <si>
    <t>Liczba oddziałów</t>
  </si>
  <si>
    <t>SP/ Gimn.</t>
  </si>
  <si>
    <t>Placówka</t>
  </si>
  <si>
    <t>Liczba uczniów</t>
  </si>
  <si>
    <t>Liczba etatów kalkulacyjnych</t>
  </si>
  <si>
    <t>zatrudnienie</t>
  </si>
  <si>
    <t>Realizacja programu</t>
  </si>
  <si>
    <t>realizacja programu</t>
  </si>
  <si>
    <t>plan</t>
  </si>
  <si>
    <t>liczba</t>
  </si>
  <si>
    <t>pedagod.</t>
  </si>
  <si>
    <t>pedagog.</t>
  </si>
  <si>
    <t>w tym</t>
  </si>
  <si>
    <t>adm.</t>
  </si>
  <si>
    <t>obsługa</t>
  </si>
  <si>
    <t>razem</t>
  </si>
  <si>
    <t>podstawy programowe</t>
  </si>
  <si>
    <t>program</t>
  </si>
  <si>
    <t>uczniów</t>
  </si>
  <si>
    <t>oddziałów</t>
  </si>
  <si>
    <t>stażysci</t>
  </si>
  <si>
    <t>kontrakt</t>
  </si>
  <si>
    <t>mian.</t>
  </si>
  <si>
    <t>dyplom.</t>
  </si>
  <si>
    <t>Razem  w tym</t>
  </si>
  <si>
    <t>klasy  dwujęzy - czne</t>
  </si>
  <si>
    <t>klasy IB</t>
  </si>
  <si>
    <t>nauczanie indywidualne</t>
  </si>
  <si>
    <t>pozostałe biblioteka pedagodzy</t>
  </si>
  <si>
    <t>poza minimum</t>
  </si>
  <si>
    <t>SPS Nr 19</t>
  </si>
  <si>
    <t>SPS Nr 24</t>
  </si>
  <si>
    <t>SPS Nr 38</t>
  </si>
  <si>
    <t>Ośrodek Szkolno-Wych Nr 1</t>
  </si>
  <si>
    <t>Szkoły Podstawowe Specjalne    80102</t>
  </si>
  <si>
    <t>Ośrodek Szkolno-Wych Nr 2</t>
  </si>
  <si>
    <t>Gimnazja Specjalne                80111</t>
  </si>
  <si>
    <t>I   LO</t>
  </si>
  <si>
    <t>II  LO</t>
  </si>
  <si>
    <t>III LO</t>
  </si>
  <si>
    <t>IV LO</t>
  </si>
  <si>
    <t>V  LO</t>
  </si>
  <si>
    <t>VI LO</t>
  </si>
  <si>
    <t>VII LO</t>
  </si>
  <si>
    <t>VIII LO</t>
  </si>
  <si>
    <t>IX  LO</t>
  </si>
  <si>
    <t>X   LO</t>
  </si>
  <si>
    <t>XII  LO</t>
  </si>
  <si>
    <t>XIII LO</t>
  </si>
  <si>
    <t>XIV LO</t>
  </si>
  <si>
    <t>Kolegium Miejskie</t>
  </si>
  <si>
    <t>Licea Ogólnokształcące        80120</t>
  </si>
  <si>
    <t>Zesp.Sz.Ad.Ekonomicznych</t>
  </si>
  <si>
    <t>Zesp.Sz.Chłodniczych i Elektronicznych</t>
  </si>
  <si>
    <t>Zesp.Sz.H.Gastronomicznych</t>
  </si>
  <si>
    <t>Zesp.Szkół Mechanicznych</t>
  </si>
  <si>
    <t>Zesp.Sz.Odzieżowych</t>
  </si>
  <si>
    <t>Zesp.Sz.Ekonom-Usługowych</t>
  </si>
  <si>
    <t>Zesp.Sz.Bud.Okrętowego</t>
  </si>
  <si>
    <t>Zespół Szkół Zawodowych nr 1</t>
  </si>
  <si>
    <t>Licea profilowane               80123</t>
  </si>
  <si>
    <t>Zespół Szkól Ekonomicznych</t>
  </si>
  <si>
    <t>Zespół Szkół Budowlanych</t>
  </si>
  <si>
    <t>Zespół Szkół Ekonomiczno-Usługowych</t>
  </si>
  <si>
    <t>Zespół Szkół Hotelarsko-G..</t>
  </si>
  <si>
    <t>Zespół Szkół Mechanicznych</t>
  </si>
  <si>
    <t>Zespół Szkół Odzieżowych</t>
  </si>
  <si>
    <t>Zespół Szkół Budown.Okręt.</t>
  </si>
  <si>
    <t>Zespół Szkół Zawodowych Nr 1</t>
  </si>
  <si>
    <t>Zespół Szkół Zawodowych Nr 2</t>
  </si>
  <si>
    <t>Technikum Transportowe</t>
  </si>
  <si>
    <t>Szkoły Zawodowe                 80130</t>
  </si>
  <si>
    <t>Szkoła Muzyczna                  80132</t>
  </si>
  <si>
    <t>Specj.Oś.Szk-Wych 2              80134</t>
  </si>
  <si>
    <t>Woj..Ośr.Doksz.Zaw.              80140</t>
  </si>
  <si>
    <t>GODN                                 80142</t>
  </si>
  <si>
    <t>SPS Nr 24   - 85401</t>
  </si>
  <si>
    <t>Spec.Ośrodek Szk-Wych Nr 1</t>
  </si>
  <si>
    <t>Spec.Ośrodek Szk-Wych Nr 2</t>
  </si>
  <si>
    <t>Specj.Ośr.Szk.Wych                 85403</t>
  </si>
  <si>
    <t>Poradnia Psych-Pedagog Nr 1</t>
  </si>
  <si>
    <t>Poradnia Psych-Pedagog Nr 2</t>
  </si>
  <si>
    <t>Poradnia Psych-Pedagog Nr 3</t>
  </si>
  <si>
    <t>Poradnia Psych-Pedagog        85406</t>
  </si>
  <si>
    <t>MDK                                       85407</t>
  </si>
  <si>
    <t>WODZ</t>
  </si>
  <si>
    <t>Internaty i bursy szkolne          85410</t>
  </si>
  <si>
    <t>OGÓŁEM</t>
  </si>
  <si>
    <t>Nazwa placówki</t>
  </si>
  <si>
    <t>Plan</t>
  </si>
  <si>
    <t>wyk.</t>
  </si>
  <si>
    <t>% wyk.</t>
  </si>
  <si>
    <t>§ 4010</t>
  </si>
  <si>
    <t>§ 4040</t>
  </si>
  <si>
    <t>§ 4110</t>
  </si>
  <si>
    <t>§ 4120</t>
  </si>
  <si>
    <t>§4440</t>
  </si>
  <si>
    <t>§ 4270</t>
  </si>
  <si>
    <t>§4260</t>
  </si>
  <si>
    <t>Szkoły Podstaw.Specj.80102</t>
  </si>
  <si>
    <t>Gimnazja Specjalne 80111</t>
  </si>
  <si>
    <t>Licea ogólnoksztalcace80120</t>
  </si>
  <si>
    <t>Zespół Szkól  Adm.Ekonomicznych</t>
  </si>
  <si>
    <t>Zespół Szkół Ekonom-Usługowych</t>
  </si>
  <si>
    <t>Zespół Szkół Chłodniczych i Elektronicznych</t>
  </si>
  <si>
    <t>Zespół Szkół Hotelarsko-Gastronom.</t>
  </si>
  <si>
    <t>Licea Profilowane         80123</t>
  </si>
  <si>
    <t>Szkoła Muzyczna 80132</t>
  </si>
  <si>
    <t>razem 80132</t>
  </si>
  <si>
    <t>Zesp.Sz.Budowlanych</t>
  </si>
  <si>
    <t>Szkoły Zawodowe     80130</t>
  </si>
  <si>
    <t>Specj.Oś.Szk-Wych 2  80134</t>
  </si>
  <si>
    <t>Woj..Ośr.Doksz.Zaw. 80140</t>
  </si>
  <si>
    <t>Gdyński Ośrodek Dokszt.N-li</t>
  </si>
  <si>
    <t>Specj.Ośr.Szk.Wych   85403</t>
  </si>
  <si>
    <t>Poradnia Psych-Pedagog 85406</t>
  </si>
  <si>
    <t>MDK   85407</t>
  </si>
  <si>
    <t>Internaty i bursy szkolne 85410</t>
  </si>
  <si>
    <t>Sprawozdanie z wykonania planu rzeczowo - finansowego przedszkoli</t>
  </si>
  <si>
    <t xml:space="preserve">Stan zatrudnienia </t>
  </si>
  <si>
    <t>Dotacja</t>
  </si>
  <si>
    <t>Koszt</t>
  </si>
  <si>
    <t>żywion.</t>
  </si>
  <si>
    <t>Wykonanie</t>
  </si>
  <si>
    <t xml:space="preserve"> dziecka</t>
  </si>
  <si>
    <t>naucz.</t>
  </si>
  <si>
    <t>obsł.</t>
  </si>
  <si>
    <t>PS  11</t>
  </si>
  <si>
    <t>PS 21</t>
  </si>
  <si>
    <t>PS 31</t>
  </si>
  <si>
    <t>RAZEM:</t>
  </si>
  <si>
    <t>Sprawozdanie  z  wykonania  zadań  rzeczowych  w  szkolach  podstawowych  i  gimnazjach  za  I półrocze 2003r.</t>
  </si>
  <si>
    <t xml:space="preserve"> za i półrocze 2003 rok</t>
  </si>
  <si>
    <t>Zadania własne gminy</t>
  </si>
  <si>
    <t>Sprawozdanie z wykonania  planów finansowych szkół ponadpodstawowych i placówek wychowawczych                                                            za I półrocze 2003 roku</t>
  </si>
  <si>
    <t>Liczba dzieci</t>
  </si>
  <si>
    <t>Nr plac.</t>
  </si>
  <si>
    <t>w tym poza pin.</t>
  </si>
  <si>
    <t>Liczba oddz.</t>
  </si>
  <si>
    <t>SPRAWOZDANIE Z WYKONANIA PLANÓW RZECZOWYCH SZKÓŁ PONADPODSTAWOWYCH I PLACÓWEK WYCHOWAWCZYCH  ZA  I PÓŁROCZE  2003 ROKU</t>
  </si>
  <si>
    <t>Plan 2003</t>
  </si>
  <si>
    <t>wyk. I pół 2003</t>
  </si>
  <si>
    <t>średnia ilość ucz.</t>
  </si>
  <si>
    <t>miesięczny koszt ucznia</t>
  </si>
  <si>
    <t>% wyk. płac</t>
  </si>
  <si>
    <t>% wyk. energi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</si>
</sst>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b/>
      <sz val="8"/>
      <name val="Times New Roman"/>
      <family val="1"/>
    </font>
    <font>
      <b/>
      <sz val="8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i/>
      <sz val="12"/>
      <name val="Arial CE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7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11"/>
      <name val="Arial CE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 Narrow"/>
      <family val="2"/>
    </font>
    <font>
      <b/>
      <i/>
      <sz val="7"/>
      <color indexed="8"/>
      <name val="Arial Narrow"/>
      <family val="2"/>
    </font>
    <font>
      <b/>
      <i/>
      <sz val="7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i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167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 wrapText="1"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1" fontId="8" fillId="0" borderId="0" xfId="0" applyNumberFormat="1" applyFont="1" applyBorder="1" applyAlignment="1">
      <alignment horizontal="centerContinuous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7" fillId="0" borderId="1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horizontal="centerContinuous"/>
    </xf>
    <xf numFmtId="3" fontId="17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/>
    </xf>
    <xf numFmtId="3" fontId="18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167" fontId="1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67" fontId="18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9" fillId="0" borderId="1" xfId="0" applyNumberFormat="1" applyFont="1" applyBorder="1" applyAlignment="1">
      <alignment/>
    </xf>
    <xf numFmtId="3" fontId="25" fillId="0" borderId="1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5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4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3" fontId="28" fillId="0" borderId="1" xfId="0" applyNumberFormat="1" applyFont="1" applyBorder="1" applyAlignment="1">
      <alignment horizontal="right"/>
    </xf>
    <xf numFmtId="0" fontId="27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3" fontId="28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" fontId="25" fillId="0" borderId="0" xfId="0" applyNumberFormat="1" applyFont="1" applyAlignment="1">
      <alignment/>
    </xf>
    <xf numFmtId="0" fontId="33" fillId="0" borderId="1" xfId="0" applyFont="1" applyBorder="1" applyAlignment="1">
      <alignment/>
    </xf>
    <xf numFmtId="3" fontId="34" fillId="0" borderId="1" xfId="0" applyNumberFormat="1" applyFont="1" applyBorder="1" applyAlignment="1">
      <alignment/>
    </xf>
    <xf numFmtId="3" fontId="35" fillId="0" borderId="1" xfId="0" applyNumberFormat="1" applyFont="1" applyBorder="1" applyAlignment="1">
      <alignment/>
    </xf>
    <xf numFmtId="4" fontId="34" fillId="0" borderId="1" xfId="0" applyNumberFormat="1" applyFont="1" applyBorder="1" applyAlignment="1">
      <alignment/>
    </xf>
    <xf numFmtId="167" fontId="34" fillId="0" borderId="1" xfId="0" applyNumberFormat="1" applyFont="1" applyBorder="1" applyAlignment="1">
      <alignment/>
    </xf>
    <xf numFmtId="9" fontId="34" fillId="0" borderId="1" xfId="19" applyFont="1" applyBorder="1" applyAlignment="1">
      <alignment horizontal="center"/>
    </xf>
    <xf numFmtId="0" fontId="34" fillId="0" borderId="1" xfId="0" applyFont="1" applyBorder="1" applyAlignment="1">
      <alignment/>
    </xf>
    <xf numFmtId="0" fontId="32" fillId="0" borderId="1" xfId="0" applyFont="1" applyFill="1" applyBorder="1" applyAlignment="1">
      <alignment/>
    </xf>
    <xf numFmtId="3" fontId="30" fillId="0" borderId="1" xfId="0" applyNumberFormat="1" applyFont="1" applyBorder="1" applyAlignment="1">
      <alignment/>
    </xf>
    <xf numFmtId="4" fontId="30" fillId="0" borderId="1" xfId="0" applyNumberFormat="1" applyFont="1" applyBorder="1" applyAlignment="1">
      <alignment/>
    </xf>
    <xf numFmtId="167" fontId="30" fillId="0" borderId="1" xfId="0" applyNumberFormat="1" applyFont="1" applyBorder="1" applyAlignment="1">
      <alignment/>
    </xf>
    <xf numFmtId="9" fontId="30" fillId="0" borderId="1" xfId="19" applyFont="1" applyBorder="1" applyAlignment="1">
      <alignment horizontal="center"/>
    </xf>
    <xf numFmtId="3" fontId="34" fillId="0" borderId="1" xfId="0" applyNumberFormat="1" applyFont="1" applyFill="1" applyBorder="1" applyAlignment="1">
      <alignment/>
    </xf>
    <xf numFmtId="3" fontId="34" fillId="0" borderId="1" xfId="19" applyNumberFormat="1" applyFont="1" applyBorder="1" applyAlignment="1">
      <alignment horizontal="center"/>
    </xf>
    <xf numFmtId="3" fontId="34" fillId="0" borderId="1" xfId="19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/>
    </xf>
    <xf numFmtId="3" fontId="32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3" fontId="36" fillId="0" borderId="1" xfId="0" applyNumberFormat="1" applyFont="1" applyBorder="1" applyAlignment="1">
      <alignment/>
    </xf>
    <xf numFmtId="3" fontId="34" fillId="0" borderId="1" xfId="0" applyNumberFormat="1" applyFont="1" applyBorder="1" applyAlignment="1">
      <alignment horizontal="left" indent="1"/>
    </xf>
    <xf numFmtId="3" fontId="30" fillId="0" borderId="1" xfId="0" applyNumberFormat="1" applyFont="1" applyBorder="1" applyAlignment="1">
      <alignment horizontal="center"/>
    </xf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8"/>
  <sheetViews>
    <sheetView workbookViewId="0" topLeftCell="A1">
      <pane xSplit="2" ySplit="5" topLeftCell="O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53" sqref="S53"/>
    </sheetView>
  </sheetViews>
  <sheetFormatPr defaultColWidth="9.00390625" defaultRowHeight="12.75"/>
  <cols>
    <col min="1" max="1" width="10.125" style="17" customWidth="1"/>
    <col min="2" max="2" width="5.875" style="17" customWidth="1"/>
    <col min="3" max="3" width="5.625" style="17" customWidth="1"/>
    <col min="4" max="4" width="6.125" style="17" customWidth="1"/>
    <col min="5" max="5" width="6.75390625" style="17" customWidth="1"/>
    <col min="6" max="6" width="5.25390625" style="17" customWidth="1"/>
    <col min="7" max="7" width="5.75390625" style="17" customWidth="1"/>
    <col min="8" max="8" width="3.25390625" style="17" customWidth="1"/>
    <col min="9" max="9" width="4.00390625" style="17" customWidth="1"/>
    <col min="10" max="10" width="4.75390625" style="17" customWidth="1"/>
    <col min="11" max="11" width="7.25390625" style="17" customWidth="1"/>
    <col min="12" max="12" width="6.75390625" style="17" customWidth="1"/>
    <col min="13" max="13" width="7.00390625" style="17" customWidth="1"/>
    <col min="14" max="14" width="5.375" style="17" customWidth="1"/>
    <col min="15" max="15" width="6.875" style="17" customWidth="1"/>
    <col min="16" max="16" width="5.625" style="17" customWidth="1"/>
    <col min="17" max="18" width="5.75390625" style="17" customWidth="1"/>
    <col min="19" max="19" width="6.75390625" style="17" customWidth="1"/>
    <col min="20" max="20" width="5.375" style="17" customWidth="1"/>
    <col min="21" max="21" width="6.875" style="17" customWidth="1"/>
    <col min="22" max="22" width="6.375" style="17" customWidth="1"/>
    <col min="23" max="23" width="6.00390625" style="17" customWidth="1"/>
    <col min="24" max="24" width="5.875" style="17" customWidth="1"/>
    <col min="25" max="25" width="4.25390625" style="17" customWidth="1"/>
    <col min="26" max="26" width="4.625" style="17" customWidth="1"/>
    <col min="27" max="27" width="4.75390625" style="17" customWidth="1"/>
    <col min="28" max="28" width="4.625" style="17" customWidth="1"/>
    <col min="29" max="161" width="9.125" style="16" customWidth="1"/>
    <col min="162" max="16384" width="9.125" style="17" customWidth="1"/>
  </cols>
  <sheetData>
    <row r="1" spans="1:12" ht="11.25">
      <c r="A1" s="11"/>
      <c r="B1" s="11"/>
      <c r="C1" s="11"/>
      <c r="D1" s="11"/>
      <c r="E1" s="11"/>
      <c r="F1" s="11"/>
      <c r="G1" s="11"/>
      <c r="H1" s="11"/>
      <c r="I1" s="11"/>
      <c r="J1" s="16"/>
      <c r="K1" s="16"/>
      <c r="L1" s="16"/>
    </row>
    <row r="2" spans="1:12" ht="15">
      <c r="A2" s="26" t="s">
        <v>220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1.25">
      <c r="A3" s="18"/>
      <c r="B3" s="11"/>
      <c r="C3" s="19"/>
      <c r="D3" s="19"/>
      <c r="E3" s="19"/>
      <c r="F3" s="19"/>
      <c r="G3" s="19"/>
      <c r="H3" s="19"/>
      <c r="I3" s="19"/>
      <c r="J3" s="19"/>
      <c r="K3" s="19"/>
      <c r="L3" s="16"/>
    </row>
    <row r="4" spans="1:161" s="27" customFormat="1" ht="23.25" customHeight="1">
      <c r="A4" s="115" t="s">
        <v>88</v>
      </c>
      <c r="B4" s="92" t="s">
        <v>2</v>
      </c>
      <c r="C4" s="114" t="s">
        <v>54</v>
      </c>
      <c r="D4" s="114"/>
      <c r="E4" s="114"/>
      <c r="F4" s="114"/>
      <c r="G4" s="114" t="s">
        <v>89</v>
      </c>
      <c r="H4" s="114"/>
      <c r="I4" s="114"/>
      <c r="J4" s="114"/>
      <c r="K4" s="114" t="s">
        <v>55</v>
      </c>
      <c r="L4" s="114"/>
      <c r="M4" s="114"/>
      <c r="N4" s="114"/>
      <c r="O4" s="114"/>
      <c r="P4" s="114"/>
      <c r="Q4" s="114"/>
      <c r="R4" s="114"/>
      <c r="S4" s="114" t="s">
        <v>56</v>
      </c>
      <c r="T4" s="114"/>
      <c r="U4" s="93" t="s">
        <v>57</v>
      </c>
      <c r="V4" s="114" t="s">
        <v>58</v>
      </c>
      <c r="W4" s="114"/>
      <c r="X4" s="114"/>
      <c r="Y4" s="114"/>
      <c r="Z4" s="114" t="s">
        <v>59</v>
      </c>
      <c r="AA4" s="114"/>
      <c r="AB4" s="114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1:161" s="27" customFormat="1" ht="33.75">
      <c r="A5" s="115"/>
      <c r="B5" s="92" t="s">
        <v>90</v>
      </c>
      <c r="C5" s="93" t="s">
        <v>60</v>
      </c>
      <c r="D5" s="94" t="s">
        <v>61</v>
      </c>
      <c r="E5" s="94" t="s">
        <v>62</v>
      </c>
      <c r="F5" s="94" t="s">
        <v>63</v>
      </c>
      <c r="G5" s="94" t="s">
        <v>7</v>
      </c>
      <c r="H5" s="94" t="s">
        <v>61</v>
      </c>
      <c r="I5" s="94" t="s">
        <v>64</v>
      </c>
      <c r="J5" s="94" t="s">
        <v>63</v>
      </c>
      <c r="K5" s="93" t="s">
        <v>65</v>
      </c>
      <c r="L5" s="94" t="s">
        <v>66</v>
      </c>
      <c r="M5" s="94" t="s">
        <v>67</v>
      </c>
      <c r="N5" s="94" t="s">
        <v>68</v>
      </c>
      <c r="O5" s="94" t="s">
        <v>69</v>
      </c>
      <c r="P5" s="94" t="s">
        <v>70</v>
      </c>
      <c r="Q5" s="94" t="s">
        <v>71</v>
      </c>
      <c r="R5" s="94" t="s">
        <v>72</v>
      </c>
      <c r="S5" s="94" t="s">
        <v>87</v>
      </c>
      <c r="T5" s="94" t="s">
        <v>73</v>
      </c>
      <c r="U5" s="93" t="s">
        <v>74</v>
      </c>
      <c r="V5" s="93" t="s">
        <v>7</v>
      </c>
      <c r="W5" s="94" t="s">
        <v>75</v>
      </c>
      <c r="X5" s="94" t="s">
        <v>76</v>
      </c>
      <c r="Y5" s="94" t="s">
        <v>77</v>
      </c>
      <c r="Z5" s="94" t="s">
        <v>68</v>
      </c>
      <c r="AA5" s="94" t="s">
        <v>78</v>
      </c>
      <c r="AB5" s="94" t="s">
        <v>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28" ht="11.25">
      <c r="A6" s="95" t="s">
        <v>8</v>
      </c>
      <c r="B6" s="24">
        <v>1</v>
      </c>
      <c r="C6" s="21">
        <f aca="true" t="shared" si="0" ref="C6:C45">D6+E6+F6</f>
        <v>833</v>
      </c>
      <c r="D6" s="12"/>
      <c r="E6" s="12">
        <v>173</v>
      </c>
      <c r="F6" s="12">
        <v>660</v>
      </c>
      <c r="G6" s="21">
        <f aca="true" t="shared" si="1" ref="G6:G45">H6+I6+J6</f>
        <v>33</v>
      </c>
      <c r="H6" s="12"/>
      <c r="I6" s="12">
        <v>8</v>
      </c>
      <c r="J6" s="12">
        <v>25</v>
      </c>
      <c r="K6" s="21">
        <f aca="true" t="shared" si="2" ref="K6:K45">L6+Q6+R6</f>
        <v>97.4</v>
      </c>
      <c r="L6" s="20">
        <v>74.4</v>
      </c>
      <c r="M6" s="12">
        <v>7.4</v>
      </c>
      <c r="N6" s="12">
        <v>26</v>
      </c>
      <c r="O6" s="12">
        <v>37</v>
      </c>
      <c r="P6" s="12">
        <v>4</v>
      </c>
      <c r="Q6" s="21">
        <v>5</v>
      </c>
      <c r="R6" s="21">
        <v>18</v>
      </c>
      <c r="S6" s="96">
        <v>8</v>
      </c>
      <c r="T6" s="96">
        <v>2</v>
      </c>
      <c r="U6" s="21">
        <v>100</v>
      </c>
      <c r="V6" s="21">
        <f aca="true" t="shared" si="3" ref="V6:V33">W6+X6+Y6</f>
        <v>258</v>
      </c>
      <c r="W6" s="12">
        <v>38</v>
      </c>
      <c r="X6" s="12">
        <v>220</v>
      </c>
      <c r="Y6" s="12">
        <v>0</v>
      </c>
      <c r="Z6" s="12">
        <v>3</v>
      </c>
      <c r="AA6" s="12">
        <v>6</v>
      </c>
      <c r="AB6" s="12">
        <v>2</v>
      </c>
    </row>
    <row r="7" spans="1:28" ht="11.25">
      <c r="A7" s="95" t="s">
        <v>9</v>
      </c>
      <c r="B7" s="24">
        <v>2</v>
      </c>
      <c r="C7" s="21">
        <f t="shared" si="0"/>
        <v>582</v>
      </c>
      <c r="D7" s="12">
        <v>0</v>
      </c>
      <c r="E7" s="12">
        <v>218</v>
      </c>
      <c r="F7" s="12">
        <v>364</v>
      </c>
      <c r="G7" s="21">
        <f t="shared" si="1"/>
        <v>24</v>
      </c>
      <c r="H7" s="12"/>
      <c r="I7" s="12">
        <v>9</v>
      </c>
      <c r="J7" s="12">
        <v>15</v>
      </c>
      <c r="K7" s="21">
        <f t="shared" si="2"/>
        <v>65.4</v>
      </c>
      <c r="L7" s="20">
        <v>50.9</v>
      </c>
      <c r="M7" s="12">
        <v>3</v>
      </c>
      <c r="N7" s="12">
        <v>11.28</v>
      </c>
      <c r="O7" s="12">
        <v>32.34</v>
      </c>
      <c r="P7" s="12">
        <v>4.28</v>
      </c>
      <c r="Q7" s="21">
        <v>4</v>
      </c>
      <c r="R7" s="21">
        <v>10.5</v>
      </c>
      <c r="S7" s="96">
        <v>18</v>
      </c>
      <c r="T7" s="96">
        <v>2</v>
      </c>
      <c r="U7" s="21">
        <v>56</v>
      </c>
      <c r="V7" s="21">
        <f t="shared" si="3"/>
        <v>190</v>
      </c>
      <c r="W7" s="12">
        <v>24</v>
      </c>
      <c r="X7" s="12">
        <v>144</v>
      </c>
      <c r="Y7" s="12">
        <v>22</v>
      </c>
      <c r="Z7" s="12">
        <v>0</v>
      </c>
      <c r="AA7" s="12">
        <v>3</v>
      </c>
      <c r="AB7" s="12">
        <v>3</v>
      </c>
    </row>
    <row r="8" spans="1:28" ht="11.25">
      <c r="A8" s="95" t="s">
        <v>10</v>
      </c>
      <c r="B8" s="24">
        <v>5</v>
      </c>
      <c r="C8" s="21">
        <f t="shared" si="0"/>
        <v>570</v>
      </c>
      <c r="D8" s="12"/>
      <c r="E8" s="12">
        <v>115</v>
      </c>
      <c r="F8" s="12">
        <v>455</v>
      </c>
      <c r="G8" s="21">
        <f t="shared" si="1"/>
        <v>23</v>
      </c>
      <c r="H8" s="12"/>
      <c r="I8" s="12">
        <v>5</v>
      </c>
      <c r="J8" s="12">
        <v>18</v>
      </c>
      <c r="K8" s="21">
        <f t="shared" si="2"/>
        <v>62.5</v>
      </c>
      <c r="L8" s="20">
        <v>46</v>
      </c>
      <c r="M8" s="12">
        <v>3</v>
      </c>
      <c r="N8" s="12">
        <v>12</v>
      </c>
      <c r="O8" s="12">
        <v>30</v>
      </c>
      <c r="P8" s="12">
        <v>1</v>
      </c>
      <c r="Q8" s="21">
        <v>4.5</v>
      </c>
      <c r="R8" s="21">
        <v>12</v>
      </c>
      <c r="S8" s="96">
        <v>57</v>
      </c>
      <c r="T8" s="96">
        <v>10</v>
      </c>
      <c r="U8" s="21">
        <v>0</v>
      </c>
      <c r="V8" s="21">
        <f t="shared" si="3"/>
        <v>122</v>
      </c>
      <c r="W8" s="12">
        <v>23</v>
      </c>
      <c r="X8" s="12">
        <v>39</v>
      </c>
      <c r="Y8" s="12">
        <v>60</v>
      </c>
      <c r="Z8" s="12">
        <v>2.5</v>
      </c>
      <c r="AA8" s="12">
        <v>2</v>
      </c>
      <c r="AB8" s="12">
        <v>2</v>
      </c>
    </row>
    <row r="9" spans="1:28" ht="11.25">
      <c r="A9" s="95" t="s">
        <v>11</v>
      </c>
      <c r="B9" s="24">
        <v>6</v>
      </c>
      <c r="C9" s="21">
        <f t="shared" si="0"/>
        <v>580</v>
      </c>
      <c r="D9" s="12">
        <v>0</v>
      </c>
      <c r="E9" s="12">
        <v>580</v>
      </c>
      <c r="F9" s="12"/>
      <c r="G9" s="21">
        <f t="shared" si="1"/>
        <v>25</v>
      </c>
      <c r="H9" s="12">
        <v>0</v>
      </c>
      <c r="I9" s="22">
        <v>25</v>
      </c>
      <c r="J9" s="12"/>
      <c r="K9" s="21">
        <f t="shared" si="2"/>
        <v>67.48</v>
      </c>
      <c r="L9" s="20">
        <v>49.48</v>
      </c>
      <c r="M9" s="12">
        <v>0</v>
      </c>
      <c r="N9" s="12">
        <v>16.02</v>
      </c>
      <c r="O9" s="12">
        <v>29.19</v>
      </c>
      <c r="P9" s="12">
        <v>4.27</v>
      </c>
      <c r="Q9" s="21">
        <v>4</v>
      </c>
      <c r="R9" s="21">
        <v>14</v>
      </c>
      <c r="S9" s="96">
        <v>17</v>
      </c>
      <c r="T9" s="96">
        <v>2</v>
      </c>
      <c r="U9" s="21">
        <v>130</v>
      </c>
      <c r="V9" s="21">
        <f t="shared" si="3"/>
        <v>170</v>
      </c>
      <c r="W9" s="12">
        <v>29</v>
      </c>
      <c r="X9" s="12">
        <v>110</v>
      </c>
      <c r="Y9" s="12">
        <v>31</v>
      </c>
      <c r="Z9" s="12">
        <v>4.92</v>
      </c>
      <c r="AA9" s="12">
        <v>3</v>
      </c>
      <c r="AB9" s="12">
        <v>1</v>
      </c>
    </row>
    <row r="10" spans="1:28" ht="11.25">
      <c r="A10" s="95" t="s">
        <v>12</v>
      </c>
      <c r="B10" s="24">
        <v>7</v>
      </c>
      <c r="C10" s="21">
        <f t="shared" si="0"/>
        <v>577</v>
      </c>
      <c r="D10" s="12">
        <v>0</v>
      </c>
      <c r="E10" s="12">
        <v>118</v>
      </c>
      <c r="F10" s="12">
        <v>459</v>
      </c>
      <c r="G10" s="21">
        <f t="shared" si="1"/>
        <v>25</v>
      </c>
      <c r="H10" s="12">
        <v>0</v>
      </c>
      <c r="I10" s="12">
        <v>6</v>
      </c>
      <c r="J10" s="12">
        <v>19</v>
      </c>
      <c r="K10" s="21">
        <f t="shared" si="2"/>
        <v>66.66</v>
      </c>
      <c r="L10" s="20">
        <v>51.66</v>
      </c>
      <c r="M10" s="12">
        <v>6.94</v>
      </c>
      <c r="N10" s="12">
        <v>10.5</v>
      </c>
      <c r="O10" s="12">
        <v>30.72</v>
      </c>
      <c r="P10" s="12">
        <v>3.5</v>
      </c>
      <c r="Q10" s="21">
        <v>4.5</v>
      </c>
      <c r="R10" s="21">
        <v>10.5</v>
      </c>
      <c r="S10" s="96">
        <v>73</v>
      </c>
      <c r="T10" s="96">
        <v>16</v>
      </c>
      <c r="U10" s="21">
        <v>80</v>
      </c>
      <c r="V10" s="21">
        <f t="shared" si="3"/>
        <v>106</v>
      </c>
      <c r="W10" s="12">
        <v>28</v>
      </c>
      <c r="X10" s="12">
        <v>26</v>
      </c>
      <c r="Y10" s="12">
        <v>52</v>
      </c>
      <c r="Z10" s="12">
        <v>3</v>
      </c>
      <c r="AA10" s="12">
        <v>6</v>
      </c>
      <c r="AB10" s="12">
        <v>2</v>
      </c>
    </row>
    <row r="11" spans="1:28" ht="11.25">
      <c r="A11" s="95" t="s">
        <v>13</v>
      </c>
      <c r="B11" s="24">
        <v>8</v>
      </c>
      <c r="C11" s="21">
        <f t="shared" si="0"/>
        <v>446</v>
      </c>
      <c r="D11" s="12">
        <v>0</v>
      </c>
      <c r="E11" s="12">
        <v>282</v>
      </c>
      <c r="F11" s="12">
        <v>164</v>
      </c>
      <c r="G11" s="21">
        <f t="shared" si="1"/>
        <v>19</v>
      </c>
      <c r="H11" s="12">
        <v>0</v>
      </c>
      <c r="I11" s="12">
        <v>12</v>
      </c>
      <c r="J11" s="12">
        <v>7</v>
      </c>
      <c r="K11" s="21">
        <f t="shared" si="2"/>
        <v>58.74</v>
      </c>
      <c r="L11" s="20">
        <v>43.49</v>
      </c>
      <c r="M11" s="12">
        <v>3</v>
      </c>
      <c r="N11" s="12">
        <v>11.39</v>
      </c>
      <c r="O11" s="12">
        <v>29.1</v>
      </c>
      <c r="P11" s="12">
        <v>0</v>
      </c>
      <c r="Q11" s="21">
        <v>4</v>
      </c>
      <c r="R11" s="21">
        <v>11.25</v>
      </c>
      <c r="S11" s="96">
        <v>18</v>
      </c>
      <c r="T11" s="96">
        <v>4</v>
      </c>
      <c r="U11" s="21">
        <v>50</v>
      </c>
      <c r="V11" s="21">
        <f t="shared" si="3"/>
        <v>208</v>
      </c>
      <c r="W11" s="12">
        <v>19</v>
      </c>
      <c r="X11" s="12">
        <v>179</v>
      </c>
      <c r="Y11" s="12">
        <v>10</v>
      </c>
      <c r="Z11" s="12">
        <v>4</v>
      </c>
      <c r="AA11" s="12">
        <v>6</v>
      </c>
      <c r="AB11" s="12">
        <v>0</v>
      </c>
    </row>
    <row r="12" spans="1:28" ht="11.25">
      <c r="A12" s="95" t="s">
        <v>14</v>
      </c>
      <c r="B12" s="24">
        <v>9</v>
      </c>
      <c r="C12" s="21">
        <f t="shared" si="0"/>
        <v>248</v>
      </c>
      <c r="D12" s="12"/>
      <c r="E12" s="12">
        <v>85</v>
      </c>
      <c r="F12" s="12">
        <v>163</v>
      </c>
      <c r="G12" s="21">
        <f t="shared" si="1"/>
        <v>12</v>
      </c>
      <c r="H12" s="12"/>
      <c r="I12" s="12">
        <v>4</v>
      </c>
      <c r="J12" s="12">
        <v>8</v>
      </c>
      <c r="K12" s="21">
        <f t="shared" si="2"/>
        <v>41.81</v>
      </c>
      <c r="L12" s="20">
        <v>29.81</v>
      </c>
      <c r="M12" s="12">
        <v>0</v>
      </c>
      <c r="N12" s="12">
        <v>10.17</v>
      </c>
      <c r="O12" s="12">
        <v>19.53</v>
      </c>
      <c r="P12" s="12">
        <v>0.11</v>
      </c>
      <c r="Q12" s="21">
        <v>4</v>
      </c>
      <c r="R12" s="21">
        <v>8</v>
      </c>
      <c r="S12" s="96">
        <v>25.33</v>
      </c>
      <c r="T12" s="96">
        <v>5</v>
      </c>
      <c r="U12" s="21">
        <v>26</v>
      </c>
      <c r="V12" s="21">
        <f t="shared" si="3"/>
        <v>110</v>
      </c>
      <c r="W12" s="12">
        <v>12</v>
      </c>
      <c r="X12" s="12">
        <v>78</v>
      </c>
      <c r="Y12" s="12">
        <v>20</v>
      </c>
      <c r="Z12" s="12">
        <v>3</v>
      </c>
      <c r="AA12" s="12">
        <v>0</v>
      </c>
      <c r="AB12" s="12">
        <v>0</v>
      </c>
    </row>
    <row r="13" spans="1:28" ht="11.25">
      <c r="A13" s="95" t="s">
        <v>15</v>
      </c>
      <c r="B13" s="24">
        <v>10</v>
      </c>
      <c r="C13" s="21">
        <f t="shared" si="0"/>
        <v>875</v>
      </c>
      <c r="D13" s="12">
        <v>91</v>
      </c>
      <c r="E13" s="12">
        <v>784</v>
      </c>
      <c r="F13" s="12"/>
      <c r="G13" s="21">
        <f t="shared" si="1"/>
        <v>36</v>
      </c>
      <c r="H13" s="12">
        <v>4</v>
      </c>
      <c r="I13" s="12">
        <v>32</v>
      </c>
      <c r="J13" s="12">
        <v>0</v>
      </c>
      <c r="K13" s="21">
        <f t="shared" si="2"/>
        <v>101.14</v>
      </c>
      <c r="L13" s="20">
        <v>76.89</v>
      </c>
      <c r="M13" s="12">
        <v>11.83</v>
      </c>
      <c r="N13" s="12">
        <v>11.61</v>
      </c>
      <c r="O13" s="12">
        <v>49.95</v>
      </c>
      <c r="P13" s="12">
        <v>3.5</v>
      </c>
      <c r="Q13" s="21">
        <v>5.5</v>
      </c>
      <c r="R13" s="21">
        <v>18.75</v>
      </c>
      <c r="S13" s="96">
        <v>38.6</v>
      </c>
      <c r="T13" s="96">
        <v>7</v>
      </c>
      <c r="U13" s="21">
        <v>120</v>
      </c>
      <c r="V13" s="21">
        <f t="shared" si="3"/>
        <v>222</v>
      </c>
      <c r="W13" s="12">
        <v>32</v>
      </c>
      <c r="X13" s="12">
        <v>123</v>
      </c>
      <c r="Y13" s="12">
        <v>67</v>
      </c>
      <c r="Z13" s="12">
        <v>5.5</v>
      </c>
      <c r="AA13" s="12">
        <v>6</v>
      </c>
      <c r="AB13" s="12">
        <v>14</v>
      </c>
    </row>
    <row r="14" spans="1:28" ht="11.25">
      <c r="A14" s="95" t="s">
        <v>16</v>
      </c>
      <c r="B14" s="24">
        <v>11</v>
      </c>
      <c r="C14" s="21">
        <f t="shared" si="0"/>
        <v>555</v>
      </c>
      <c r="D14" s="12">
        <v>0</v>
      </c>
      <c r="E14" s="12">
        <v>309</v>
      </c>
      <c r="F14" s="12">
        <v>246</v>
      </c>
      <c r="G14" s="21">
        <f t="shared" si="1"/>
        <v>24</v>
      </c>
      <c r="H14" s="12">
        <v>0</v>
      </c>
      <c r="I14" s="12">
        <v>13</v>
      </c>
      <c r="J14" s="12">
        <v>11</v>
      </c>
      <c r="K14" s="21">
        <f t="shared" si="2"/>
        <v>67.94</v>
      </c>
      <c r="L14" s="20">
        <v>52.44</v>
      </c>
      <c r="M14" s="12">
        <v>0</v>
      </c>
      <c r="N14" s="12">
        <v>14.82</v>
      </c>
      <c r="O14" s="12">
        <v>34.29</v>
      </c>
      <c r="P14" s="12">
        <v>3.33</v>
      </c>
      <c r="Q14" s="21">
        <v>4</v>
      </c>
      <c r="R14" s="21">
        <v>11.5</v>
      </c>
      <c r="S14" s="96">
        <v>21</v>
      </c>
      <c r="T14" s="96">
        <v>7</v>
      </c>
      <c r="U14" s="21">
        <v>50</v>
      </c>
      <c r="V14" s="21">
        <f t="shared" si="3"/>
        <v>130</v>
      </c>
      <c r="W14" s="12">
        <v>24</v>
      </c>
      <c r="X14" s="12">
        <v>80</v>
      </c>
      <c r="Y14" s="12">
        <v>26</v>
      </c>
      <c r="Z14" s="12">
        <v>4</v>
      </c>
      <c r="AA14" s="12">
        <v>2</v>
      </c>
      <c r="AB14" s="12">
        <v>3</v>
      </c>
    </row>
    <row r="15" spans="1:28" ht="11.25">
      <c r="A15" s="95" t="s">
        <v>17</v>
      </c>
      <c r="B15" s="24">
        <v>12</v>
      </c>
      <c r="C15" s="21">
        <f t="shared" si="0"/>
        <v>859</v>
      </c>
      <c r="D15" s="12">
        <v>52</v>
      </c>
      <c r="E15" s="12">
        <v>505</v>
      </c>
      <c r="F15" s="12">
        <v>302</v>
      </c>
      <c r="G15" s="21">
        <f t="shared" si="1"/>
        <v>34</v>
      </c>
      <c r="H15" s="12">
        <v>2</v>
      </c>
      <c r="I15" s="12">
        <v>20</v>
      </c>
      <c r="J15" s="12">
        <v>12</v>
      </c>
      <c r="K15" s="21">
        <f t="shared" si="2"/>
        <v>93.61</v>
      </c>
      <c r="L15" s="20">
        <v>70.86</v>
      </c>
      <c r="M15" s="12">
        <v>2.33</v>
      </c>
      <c r="N15" s="12">
        <v>20.35</v>
      </c>
      <c r="O15" s="12">
        <v>43.23</v>
      </c>
      <c r="P15" s="12">
        <v>4.95</v>
      </c>
      <c r="Q15" s="21">
        <v>4.5</v>
      </c>
      <c r="R15" s="21">
        <v>18.25</v>
      </c>
      <c r="S15" s="96">
        <v>26</v>
      </c>
      <c r="T15" s="96">
        <v>3</v>
      </c>
      <c r="U15" s="21">
        <v>90</v>
      </c>
      <c r="V15" s="21">
        <f t="shared" si="3"/>
        <v>258</v>
      </c>
      <c r="W15" s="12">
        <v>32</v>
      </c>
      <c r="X15" s="12">
        <v>202</v>
      </c>
      <c r="Y15" s="12">
        <v>24</v>
      </c>
      <c r="Z15" s="12">
        <v>4</v>
      </c>
      <c r="AA15" s="12">
        <v>4</v>
      </c>
      <c r="AB15" s="12">
        <v>4</v>
      </c>
    </row>
    <row r="16" spans="1:28" ht="11.25">
      <c r="A16" s="95" t="s">
        <v>18</v>
      </c>
      <c r="B16" s="24">
        <v>13</v>
      </c>
      <c r="C16" s="21">
        <f t="shared" si="0"/>
        <v>291</v>
      </c>
      <c r="D16" s="12">
        <v>0</v>
      </c>
      <c r="E16" s="12">
        <v>291</v>
      </c>
      <c r="F16" s="12"/>
      <c r="G16" s="21">
        <f t="shared" si="1"/>
        <v>13</v>
      </c>
      <c r="H16" s="12">
        <v>0</v>
      </c>
      <c r="I16" s="12">
        <v>13</v>
      </c>
      <c r="J16" s="12"/>
      <c r="K16" s="21">
        <f t="shared" si="2"/>
        <v>44.64</v>
      </c>
      <c r="L16" s="20">
        <v>29.64</v>
      </c>
      <c r="M16" s="12">
        <v>1</v>
      </c>
      <c r="N16" s="12">
        <v>4.06</v>
      </c>
      <c r="O16" s="12">
        <v>24.58</v>
      </c>
      <c r="P16" s="12">
        <v>0</v>
      </c>
      <c r="Q16" s="21">
        <v>4</v>
      </c>
      <c r="R16" s="21">
        <v>11</v>
      </c>
      <c r="S16" s="96">
        <v>19</v>
      </c>
      <c r="T16" s="96">
        <v>9</v>
      </c>
      <c r="U16" s="21">
        <v>57</v>
      </c>
      <c r="V16" s="21">
        <f t="shared" si="3"/>
        <v>120</v>
      </c>
      <c r="W16" s="12">
        <v>13</v>
      </c>
      <c r="X16" s="12">
        <v>57</v>
      </c>
      <c r="Y16" s="12">
        <v>50</v>
      </c>
      <c r="Z16" s="12">
        <v>3</v>
      </c>
      <c r="AA16" s="12">
        <v>0</v>
      </c>
      <c r="AB16" s="12">
        <v>0</v>
      </c>
    </row>
    <row r="17" spans="1:28" ht="11.25">
      <c r="A17" s="95" t="s">
        <v>19</v>
      </c>
      <c r="B17" s="24">
        <v>14</v>
      </c>
      <c r="C17" s="21">
        <f t="shared" si="0"/>
        <v>338</v>
      </c>
      <c r="D17" s="12">
        <v>0</v>
      </c>
      <c r="E17" s="12">
        <v>168</v>
      </c>
      <c r="F17" s="12">
        <v>170</v>
      </c>
      <c r="G17" s="21">
        <f t="shared" si="1"/>
        <v>12</v>
      </c>
      <c r="H17" s="12">
        <v>0</v>
      </c>
      <c r="I17" s="12">
        <v>6</v>
      </c>
      <c r="J17" s="12">
        <v>6</v>
      </c>
      <c r="K17" s="21">
        <f t="shared" si="2"/>
        <v>54.23</v>
      </c>
      <c r="L17" s="20">
        <v>37.48</v>
      </c>
      <c r="M17" s="12">
        <v>2.66</v>
      </c>
      <c r="N17" s="12">
        <v>2.29</v>
      </c>
      <c r="O17" s="12">
        <v>32.53</v>
      </c>
      <c r="P17" s="12">
        <v>0</v>
      </c>
      <c r="Q17" s="21">
        <v>4.5</v>
      </c>
      <c r="R17" s="21">
        <v>12.25</v>
      </c>
      <c r="S17" s="96">
        <v>0</v>
      </c>
      <c r="T17" s="96">
        <v>0</v>
      </c>
      <c r="U17" s="21">
        <v>0</v>
      </c>
      <c r="V17" s="21">
        <f t="shared" si="3"/>
        <v>230</v>
      </c>
      <c r="W17" s="12">
        <v>12</v>
      </c>
      <c r="X17" s="12">
        <v>178</v>
      </c>
      <c r="Y17" s="12">
        <v>40</v>
      </c>
      <c r="Z17" s="12">
        <v>0</v>
      </c>
      <c r="AA17" s="12">
        <v>2</v>
      </c>
      <c r="AB17" s="12">
        <v>0</v>
      </c>
    </row>
    <row r="18" spans="1:28" ht="11.25">
      <c r="A18" s="95" t="s">
        <v>20</v>
      </c>
      <c r="B18" s="24">
        <v>16</v>
      </c>
      <c r="C18" s="21">
        <f t="shared" si="0"/>
        <v>438</v>
      </c>
      <c r="D18" s="12">
        <v>24</v>
      </c>
      <c r="E18" s="12">
        <v>414</v>
      </c>
      <c r="F18" s="12"/>
      <c r="G18" s="21">
        <f t="shared" si="1"/>
        <v>19</v>
      </c>
      <c r="H18" s="12">
        <v>1</v>
      </c>
      <c r="I18" s="12">
        <v>18</v>
      </c>
      <c r="J18" s="12"/>
      <c r="K18" s="21">
        <f t="shared" si="2"/>
        <v>54.25</v>
      </c>
      <c r="L18" s="20">
        <v>36.5</v>
      </c>
      <c r="M18" s="12">
        <v>1</v>
      </c>
      <c r="N18" s="12">
        <v>0</v>
      </c>
      <c r="O18" s="12">
        <v>32.5</v>
      </c>
      <c r="P18" s="12">
        <v>3</v>
      </c>
      <c r="Q18" s="21">
        <v>4.5</v>
      </c>
      <c r="R18" s="21">
        <v>13.25</v>
      </c>
      <c r="S18" s="96">
        <v>32</v>
      </c>
      <c r="T18" s="96">
        <v>7</v>
      </c>
      <c r="U18" s="21">
        <v>75</v>
      </c>
      <c r="V18" s="21">
        <f t="shared" si="3"/>
        <v>129</v>
      </c>
      <c r="W18" s="12">
        <v>19</v>
      </c>
      <c r="X18" s="12">
        <v>67</v>
      </c>
      <c r="Y18" s="12">
        <v>43</v>
      </c>
      <c r="Z18" s="12">
        <v>0</v>
      </c>
      <c r="AA18" s="12">
        <v>0</v>
      </c>
      <c r="AB18" s="12">
        <v>3</v>
      </c>
    </row>
    <row r="19" spans="1:28" ht="11.25">
      <c r="A19" s="95" t="s">
        <v>21</v>
      </c>
      <c r="B19" s="24">
        <v>17</v>
      </c>
      <c r="C19" s="21">
        <f t="shared" si="0"/>
        <v>570</v>
      </c>
      <c r="D19" s="12">
        <v>72</v>
      </c>
      <c r="E19" s="12">
        <v>498</v>
      </c>
      <c r="F19" s="12"/>
      <c r="G19" s="21">
        <f t="shared" si="1"/>
        <v>24</v>
      </c>
      <c r="H19" s="12">
        <v>3</v>
      </c>
      <c r="I19" s="12">
        <v>21</v>
      </c>
      <c r="J19" s="12"/>
      <c r="K19" s="21">
        <f t="shared" si="2"/>
        <v>60.94</v>
      </c>
      <c r="L19" s="20">
        <v>43.79</v>
      </c>
      <c r="M19" s="12">
        <v>0</v>
      </c>
      <c r="N19" s="12">
        <v>12.55</v>
      </c>
      <c r="O19" s="12">
        <v>28.24</v>
      </c>
      <c r="P19" s="12">
        <v>3</v>
      </c>
      <c r="Q19" s="21">
        <v>4</v>
      </c>
      <c r="R19" s="21">
        <v>13.15</v>
      </c>
      <c r="S19" s="96">
        <v>35.8</v>
      </c>
      <c r="T19" s="96">
        <v>10</v>
      </c>
      <c r="U19" s="21">
        <v>47</v>
      </c>
      <c r="V19" s="21">
        <f t="shared" si="3"/>
        <v>125</v>
      </c>
      <c r="W19" s="12">
        <v>21</v>
      </c>
      <c r="X19" s="12">
        <v>59</v>
      </c>
      <c r="Y19" s="12">
        <v>45</v>
      </c>
      <c r="Z19" s="12">
        <v>1</v>
      </c>
      <c r="AA19" s="12">
        <v>2</v>
      </c>
      <c r="AB19" s="12">
        <v>9</v>
      </c>
    </row>
    <row r="20" spans="1:28" ht="11.25">
      <c r="A20" s="95" t="s">
        <v>22</v>
      </c>
      <c r="B20" s="24">
        <v>18</v>
      </c>
      <c r="C20" s="21">
        <f t="shared" si="0"/>
        <v>831</v>
      </c>
      <c r="D20" s="12">
        <v>0</v>
      </c>
      <c r="E20" s="12">
        <v>831</v>
      </c>
      <c r="F20" s="12">
        <v>0</v>
      </c>
      <c r="G20" s="21">
        <f t="shared" si="1"/>
        <v>34</v>
      </c>
      <c r="H20" s="12">
        <v>0</v>
      </c>
      <c r="I20" s="21">
        <v>34</v>
      </c>
      <c r="J20" s="12">
        <v>0</v>
      </c>
      <c r="K20" s="21">
        <f t="shared" si="2"/>
        <v>78.27</v>
      </c>
      <c r="L20" s="20">
        <v>58.27</v>
      </c>
      <c r="M20" s="12">
        <v>3.1</v>
      </c>
      <c r="N20" s="12">
        <v>9.73</v>
      </c>
      <c r="O20" s="12">
        <v>39.44</v>
      </c>
      <c r="P20" s="12">
        <v>6</v>
      </c>
      <c r="Q20" s="21">
        <v>4.5</v>
      </c>
      <c r="R20" s="21">
        <v>15.5</v>
      </c>
      <c r="S20" s="96">
        <v>4</v>
      </c>
      <c r="T20" s="96">
        <v>1</v>
      </c>
      <c r="U20" s="21">
        <v>150</v>
      </c>
      <c r="V20" s="21">
        <f t="shared" si="3"/>
        <v>290</v>
      </c>
      <c r="W20" s="12">
        <v>34</v>
      </c>
      <c r="X20" s="12">
        <v>248</v>
      </c>
      <c r="Y20" s="12">
        <v>8</v>
      </c>
      <c r="Z20" s="12">
        <v>3.9</v>
      </c>
      <c r="AA20" s="12">
        <v>0</v>
      </c>
      <c r="AB20" s="12">
        <v>3</v>
      </c>
    </row>
    <row r="21" spans="1:28" ht="11.25">
      <c r="A21" s="95" t="s">
        <v>23</v>
      </c>
      <c r="B21" s="24">
        <v>19</v>
      </c>
      <c r="C21" s="21">
        <f t="shared" si="0"/>
        <v>411</v>
      </c>
      <c r="D21" s="12">
        <v>0</v>
      </c>
      <c r="E21" s="12">
        <v>86</v>
      </c>
      <c r="F21" s="12">
        <v>325</v>
      </c>
      <c r="G21" s="21">
        <f t="shared" si="1"/>
        <v>17</v>
      </c>
      <c r="H21" s="12">
        <v>0</v>
      </c>
      <c r="I21" s="12">
        <v>4</v>
      </c>
      <c r="J21" s="12">
        <v>13</v>
      </c>
      <c r="K21" s="21">
        <f t="shared" si="2"/>
        <v>55.15</v>
      </c>
      <c r="L21" s="20">
        <v>39.9</v>
      </c>
      <c r="M21" s="12">
        <v>2.88</v>
      </c>
      <c r="N21" s="12">
        <v>11.93</v>
      </c>
      <c r="O21" s="12">
        <v>20.45</v>
      </c>
      <c r="P21" s="12">
        <v>4.64</v>
      </c>
      <c r="Q21" s="21">
        <v>3.75</v>
      </c>
      <c r="R21" s="21">
        <v>11.5</v>
      </c>
      <c r="S21" s="96">
        <v>28</v>
      </c>
      <c r="T21" s="96">
        <v>11</v>
      </c>
      <c r="U21" s="21">
        <v>30</v>
      </c>
      <c r="V21" s="21">
        <f t="shared" si="3"/>
        <v>146</v>
      </c>
      <c r="W21" s="12">
        <v>24</v>
      </c>
      <c r="X21" s="12">
        <v>70</v>
      </c>
      <c r="Y21" s="12">
        <v>52</v>
      </c>
      <c r="Z21" s="12">
        <v>2</v>
      </c>
      <c r="AA21" s="12">
        <v>3</v>
      </c>
      <c r="AB21" s="12">
        <v>5.64</v>
      </c>
    </row>
    <row r="22" spans="1:28" ht="11.25">
      <c r="A22" s="95" t="s">
        <v>24</v>
      </c>
      <c r="B22" s="24">
        <v>20</v>
      </c>
      <c r="C22" s="21">
        <f t="shared" si="0"/>
        <v>377</v>
      </c>
      <c r="D22" s="12">
        <v>37</v>
      </c>
      <c r="E22" s="12">
        <v>340</v>
      </c>
      <c r="F22" s="12"/>
      <c r="G22" s="21">
        <f t="shared" si="1"/>
        <v>17</v>
      </c>
      <c r="H22" s="12">
        <v>2</v>
      </c>
      <c r="I22" s="22">
        <v>15</v>
      </c>
      <c r="J22" s="12"/>
      <c r="K22" s="21">
        <f t="shared" si="2"/>
        <v>45.5</v>
      </c>
      <c r="L22" s="20">
        <v>31.25</v>
      </c>
      <c r="M22" s="12">
        <v>0</v>
      </c>
      <c r="N22" s="12">
        <v>9.36</v>
      </c>
      <c r="O22" s="12">
        <v>19.5</v>
      </c>
      <c r="P22" s="12">
        <v>2.39</v>
      </c>
      <c r="Q22" s="21">
        <v>4</v>
      </c>
      <c r="R22" s="21">
        <v>10.25</v>
      </c>
      <c r="S22" s="96">
        <v>15</v>
      </c>
      <c r="T22" s="96">
        <v>2</v>
      </c>
      <c r="U22" s="21">
        <v>113</v>
      </c>
      <c r="V22" s="21">
        <f t="shared" si="3"/>
        <v>132</v>
      </c>
      <c r="W22" s="12">
        <v>20</v>
      </c>
      <c r="X22" s="12">
        <v>90</v>
      </c>
      <c r="Y22" s="12">
        <v>22</v>
      </c>
      <c r="Z22" s="12">
        <v>0</v>
      </c>
      <c r="AA22" s="12">
        <v>2</v>
      </c>
      <c r="AB22" s="12">
        <v>1.22</v>
      </c>
    </row>
    <row r="23" spans="1:28" ht="11.25">
      <c r="A23" s="95" t="s">
        <v>25</v>
      </c>
      <c r="B23" s="24">
        <v>21</v>
      </c>
      <c r="C23" s="21">
        <f t="shared" si="0"/>
        <v>599</v>
      </c>
      <c r="D23" s="12">
        <v>41</v>
      </c>
      <c r="E23" s="12">
        <v>558</v>
      </c>
      <c r="F23" s="12"/>
      <c r="G23" s="21">
        <f t="shared" si="1"/>
        <v>26</v>
      </c>
      <c r="H23" s="12">
        <v>2</v>
      </c>
      <c r="I23" s="12">
        <v>24</v>
      </c>
      <c r="J23" s="12"/>
      <c r="K23" s="21">
        <f t="shared" si="2"/>
        <v>68.77</v>
      </c>
      <c r="L23" s="20">
        <v>48.77</v>
      </c>
      <c r="M23" s="12">
        <v>2.2</v>
      </c>
      <c r="N23" s="12">
        <v>6.5</v>
      </c>
      <c r="O23" s="12">
        <v>33.57</v>
      </c>
      <c r="P23" s="12">
        <v>6.5</v>
      </c>
      <c r="Q23" s="21">
        <v>4.5</v>
      </c>
      <c r="R23" s="21">
        <v>15.5</v>
      </c>
      <c r="S23" s="96">
        <v>10</v>
      </c>
      <c r="T23" s="96">
        <v>2</v>
      </c>
      <c r="U23" s="21">
        <v>156</v>
      </c>
      <c r="V23" s="21">
        <f t="shared" si="3"/>
        <v>154</v>
      </c>
      <c r="W23" s="12">
        <v>27</v>
      </c>
      <c r="X23" s="12">
        <v>105</v>
      </c>
      <c r="Y23" s="12">
        <v>22</v>
      </c>
      <c r="Z23" s="12">
        <v>2</v>
      </c>
      <c r="AA23" s="12">
        <v>1</v>
      </c>
      <c r="AB23" s="12">
        <v>1</v>
      </c>
    </row>
    <row r="24" spans="1:28" ht="11.25">
      <c r="A24" s="95" t="s">
        <v>26</v>
      </c>
      <c r="B24" s="24">
        <v>23</v>
      </c>
      <c r="C24" s="21">
        <f t="shared" si="0"/>
        <v>476</v>
      </c>
      <c r="D24" s="12">
        <v>43</v>
      </c>
      <c r="E24" s="12">
        <v>433</v>
      </c>
      <c r="F24" s="12"/>
      <c r="G24" s="21">
        <f t="shared" si="1"/>
        <v>18</v>
      </c>
      <c r="H24" s="12">
        <v>2</v>
      </c>
      <c r="I24" s="12">
        <v>16</v>
      </c>
      <c r="J24" s="12"/>
      <c r="K24" s="21">
        <f t="shared" si="2"/>
        <v>50.31</v>
      </c>
      <c r="L24" s="20">
        <v>34.06</v>
      </c>
      <c r="M24" s="12">
        <v>1</v>
      </c>
      <c r="N24" s="12">
        <v>2.89</v>
      </c>
      <c r="O24" s="12">
        <v>29.17</v>
      </c>
      <c r="P24" s="12">
        <v>1</v>
      </c>
      <c r="Q24" s="21">
        <v>4</v>
      </c>
      <c r="R24" s="21">
        <v>12.25</v>
      </c>
      <c r="S24" s="96">
        <v>8</v>
      </c>
      <c r="T24" s="96">
        <v>1</v>
      </c>
      <c r="U24" s="21">
        <v>98</v>
      </c>
      <c r="V24" s="21">
        <f t="shared" si="3"/>
        <v>145</v>
      </c>
      <c r="W24" s="12">
        <v>20</v>
      </c>
      <c r="X24" s="12">
        <v>75</v>
      </c>
      <c r="Y24" s="12">
        <v>50</v>
      </c>
      <c r="Z24" s="12">
        <v>0</v>
      </c>
      <c r="AA24" s="12">
        <v>0</v>
      </c>
      <c r="AB24" s="23">
        <v>0</v>
      </c>
    </row>
    <row r="25" spans="1:28" ht="11.25">
      <c r="A25" s="95" t="s">
        <v>27</v>
      </c>
      <c r="B25" s="24">
        <v>26</v>
      </c>
      <c r="C25" s="21">
        <f t="shared" si="0"/>
        <v>340</v>
      </c>
      <c r="D25" s="12">
        <v>50</v>
      </c>
      <c r="E25" s="12">
        <v>290</v>
      </c>
      <c r="F25" s="12"/>
      <c r="G25" s="21">
        <f t="shared" si="1"/>
        <v>15</v>
      </c>
      <c r="H25" s="12">
        <v>2</v>
      </c>
      <c r="I25" s="12">
        <v>13</v>
      </c>
      <c r="J25" s="12"/>
      <c r="K25" s="21">
        <f t="shared" si="2"/>
        <v>51.14</v>
      </c>
      <c r="L25" s="20">
        <v>31.89</v>
      </c>
      <c r="M25" s="12">
        <v>1.75</v>
      </c>
      <c r="N25" s="12">
        <v>6.58</v>
      </c>
      <c r="O25" s="12">
        <v>22.56</v>
      </c>
      <c r="P25" s="12">
        <v>1</v>
      </c>
      <c r="Q25" s="21">
        <v>4</v>
      </c>
      <c r="R25" s="21">
        <v>15.25</v>
      </c>
      <c r="S25" s="96">
        <v>22</v>
      </c>
      <c r="T25" s="96">
        <v>3</v>
      </c>
      <c r="U25" s="21">
        <v>105</v>
      </c>
      <c r="V25" s="21">
        <f t="shared" si="3"/>
        <v>177</v>
      </c>
      <c r="W25" s="12">
        <v>19</v>
      </c>
      <c r="X25" s="12">
        <v>126</v>
      </c>
      <c r="Y25" s="12">
        <v>32</v>
      </c>
      <c r="Z25" s="12">
        <v>0</v>
      </c>
      <c r="AA25" s="12">
        <v>2</v>
      </c>
      <c r="AB25" s="12">
        <v>0</v>
      </c>
    </row>
    <row r="26" spans="1:28" ht="11.25">
      <c r="A26" s="95" t="s">
        <v>28</v>
      </c>
      <c r="B26" s="24">
        <v>27</v>
      </c>
      <c r="C26" s="21">
        <f t="shared" si="0"/>
        <v>591</v>
      </c>
      <c r="D26" s="12">
        <v>0</v>
      </c>
      <c r="E26" s="12">
        <v>83</v>
      </c>
      <c r="F26" s="12">
        <v>508</v>
      </c>
      <c r="G26" s="21">
        <f t="shared" si="1"/>
        <v>23</v>
      </c>
      <c r="H26" s="12">
        <v>0</v>
      </c>
      <c r="I26" s="12">
        <v>3</v>
      </c>
      <c r="J26" s="12">
        <v>20</v>
      </c>
      <c r="K26" s="21">
        <f t="shared" si="2"/>
        <v>68.99</v>
      </c>
      <c r="L26" s="20">
        <v>53.99</v>
      </c>
      <c r="M26" s="12">
        <v>5</v>
      </c>
      <c r="N26" s="12">
        <v>13.17</v>
      </c>
      <c r="O26" s="12">
        <v>32.82</v>
      </c>
      <c r="P26" s="12">
        <v>3</v>
      </c>
      <c r="Q26" s="21">
        <v>4</v>
      </c>
      <c r="R26" s="21">
        <v>11</v>
      </c>
      <c r="S26" s="96">
        <v>50</v>
      </c>
      <c r="T26" s="96">
        <v>7</v>
      </c>
      <c r="U26" s="21">
        <v>0</v>
      </c>
      <c r="V26" s="21">
        <f t="shared" si="3"/>
        <v>115</v>
      </c>
      <c r="W26" s="12">
        <v>23</v>
      </c>
      <c r="X26" s="12">
        <v>75</v>
      </c>
      <c r="Y26" s="12">
        <v>17</v>
      </c>
      <c r="Z26" s="12">
        <v>2</v>
      </c>
      <c r="AA26" s="12">
        <v>1</v>
      </c>
      <c r="AB26" s="12">
        <v>3</v>
      </c>
    </row>
    <row r="27" spans="1:28" ht="11.25">
      <c r="A27" s="95" t="s">
        <v>29</v>
      </c>
      <c r="B27" s="24">
        <v>28</v>
      </c>
      <c r="C27" s="21">
        <f t="shared" si="0"/>
        <v>275</v>
      </c>
      <c r="D27" s="12">
        <v>0</v>
      </c>
      <c r="E27" s="12">
        <v>275</v>
      </c>
      <c r="F27" s="12"/>
      <c r="G27" s="21">
        <f t="shared" si="1"/>
        <v>12</v>
      </c>
      <c r="H27" s="12"/>
      <c r="I27" s="12">
        <v>12</v>
      </c>
      <c r="J27" s="12"/>
      <c r="K27" s="21">
        <f t="shared" si="2"/>
        <v>45</v>
      </c>
      <c r="L27" s="20">
        <v>27</v>
      </c>
      <c r="M27" s="12">
        <v>1</v>
      </c>
      <c r="N27" s="12">
        <v>5</v>
      </c>
      <c r="O27" s="12">
        <v>20</v>
      </c>
      <c r="P27" s="12">
        <v>1</v>
      </c>
      <c r="Q27" s="21">
        <v>4</v>
      </c>
      <c r="R27" s="21">
        <v>14</v>
      </c>
      <c r="S27" s="96">
        <v>35</v>
      </c>
      <c r="T27" s="96">
        <v>14</v>
      </c>
      <c r="U27" s="21">
        <v>76</v>
      </c>
      <c r="V27" s="21">
        <f t="shared" si="3"/>
        <v>160</v>
      </c>
      <c r="W27" s="12">
        <v>14</v>
      </c>
      <c r="X27" s="12">
        <v>137</v>
      </c>
      <c r="Y27" s="12">
        <v>9</v>
      </c>
      <c r="Z27" s="12">
        <v>1</v>
      </c>
      <c r="AA27" s="12">
        <v>0</v>
      </c>
      <c r="AB27" s="12">
        <v>3</v>
      </c>
    </row>
    <row r="28" spans="1:28" ht="11.25">
      <c r="A28" s="95" t="s">
        <v>30</v>
      </c>
      <c r="B28" s="24">
        <v>29</v>
      </c>
      <c r="C28" s="21">
        <f t="shared" si="0"/>
        <v>503</v>
      </c>
      <c r="D28" s="12">
        <v>49</v>
      </c>
      <c r="E28" s="12">
        <v>454</v>
      </c>
      <c r="F28" s="12"/>
      <c r="G28" s="21">
        <f t="shared" si="1"/>
        <v>20</v>
      </c>
      <c r="H28" s="12">
        <v>2</v>
      </c>
      <c r="I28" s="12">
        <v>18</v>
      </c>
      <c r="J28" s="12"/>
      <c r="K28" s="21">
        <f t="shared" si="2"/>
        <v>59.05</v>
      </c>
      <c r="L28" s="20">
        <v>40.8</v>
      </c>
      <c r="M28" s="12">
        <v>2.2</v>
      </c>
      <c r="N28" s="12">
        <v>10.3</v>
      </c>
      <c r="O28" s="12">
        <v>28.3</v>
      </c>
      <c r="P28" s="12">
        <v>0</v>
      </c>
      <c r="Q28" s="21">
        <v>4</v>
      </c>
      <c r="R28" s="21">
        <v>14.25</v>
      </c>
      <c r="S28" s="96">
        <v>7</v>
      </c>
      <c r="T28" s="96">
        <v>2</v>
      </c>
      <c r="U28" s="21">
        <v>70</v>
      </c>
      <c r="V28" s="21">
        <f t="shared" si="3"/>
        <v>151</v>
      </c>
      <c r="W28" s="12">
        <v>23</v>
      </c>
      <c r="X28" s="12">
        <v>69</v>
      </c>
      <c r="Y28" s="12">
        <v>59</v>
      </c>
      <c r="Z28" s="12">
        <v>3.4</v>
      </c>
      <c r="AA28" s="12">
        <v>3</v>
      </c>
      <c r="AB28" s="12">
        <v>0</v>
      </c>
    </row>
    <row r="29" spans="1:28" ht="11.25">
      <c r="A29" s="95" t="s">
        <v>31</v>
      </c>
      <c r="B29" s="24">
        <v>31</v>
      </c>
      <c r="C29" s="21">
        <f t="shared" si="0"/>
        <v>1400</v>
      </c>
      <c r="D29" s="12">
        <v>101</v>
      </c>
      <c r="E29" s="12">
        <v>818</v>
      </c>
      <c r="F29" s="12">
        <v>481</v>
      </c>
      <c r="G29" s="21">
        <f t="shared" si="1"/>
        <v>55</v>
      </c>
      <c r="H29" s="12">
        <v>4</v>
      </c>
      <c r="I29" s="12">
        <v>32</v>
      </c>
      <c r="J29" s="12">
        <v>19</v>
      </c>
      <c r="K29" s="21">
        <f t="shared" si="2"/>
        <v>148.04</v>
      </c>
      <c r="L29" s="20">
        <v>111.54</v>
      </c>
      <c r="M29" s="12">
        <v>5.58</v>
      </c>
      <c r="N29" s="12">
        <v>14.54</v>
      </c>
      <c r="O29" s="12">
        <v>88.49</v>
      </c>
      <c r="P29" s="12">
        <v>2.93</v>
      </c>
      <c r="Q29" s="21">
        <v>6</v>
      </c>
      <c r="R29" s="21">
        <v>30.5</v>
      </c>
      <c r="S29" s="96">
        <v>49</v>
      </c>
      <c r="T29" s="96">
        <v>14</v>
      </c>
      <c r="U29" s="21">
        <v>93</v>
      </c>
      <c r="V29" s="21">
        <f t="shared" si="3"/>
        <v>354</v>
      </c>
      <c r="W29" s="12">
        <v>53</v>
      </c>
      <c r="X29" s="12">
        <v>212</v>
      </c>
      <c r="Y29" s="12">
        <v>89</v>
      </c>
      <c r="Z29" s="12">
        <v>2</v>
      </c>
      <c r="AA29" s="12">
        <v>3</v>
      </c>
      <c r="AB29" s="12">
        <v>1</v>
      </c>
    </row>
    <row r="30" spans="1:28" ht="11.25">
      <c r="A30" s="95" t="s">
        <v>32</v>
      </c>
      <c r="B30" s="24">
        <v>33</v>
      </c>
      <c r="C30" s="21">
        <f t="shared" si="0"/>
        <v>682</v>
      </c>
      <c r="D30" s="12">
        <v>0</v>
      </c>
      <c r="E30" s="12">
        <v>682</v>
      </c>
      <c r="F30" s="12"/>
      <c r="G30" s="21">
        <f t="shared" si="1"/>
        <v>28</v>
      </c>
      <c r="H30" s="12">
        <v>0</v>
      </c>
      <c r="I30" s="12">
        <v>28</v>
      </c>
      <c r="J30" s="12"/>
      <c r="K30" s="21">
        <f t="shared" si="2"/>
        <v>76.05</v>
      </c>
      <c r="L30" s="20">
        <v>55.05</v>
      </c>
      <c r="M30" s="12">
        <v>1.39</v>
      </c>
      <c r="N30" s="12">
        <v>7.66</v>
      </c>
      <c r="O30" s="12">
        <v>34</v>
      </c>
      <c r="P30" s="12">
        <v>12</v>
      </c>
      <c r="Q30" s="21">
        <v>5.5</v>
      </c>
      <c r="R30" s="21">
        <v>15.5</v>
      </c>
      <c r="S30" s="96">
        <v>34</v>
      </c>
      <c r="T30" s="96">
        <v>7</v>
      </c>
      <c r="U30" s="21">
        <v>97</v>
      </c>
      <c r="V30" s="21">
        <f t="shared" si="3"/>
        <v>205</v>
      </c>
      <c r="W30" s="12">
        <v>28</v>
      </c>
      <c r="X30" s="12">
        <v>93</v>
      </c>
      <c r="Y30" s="12">
        <v>84</v>
      </c>
      <c r="Z30" s="12">
        <v>5</v>
      </c>
      <c r="AA30" s="12">
        <v>0</v>
      </c>
      <c r="AB30" s="12">
        <v>8</v>
      </c>
    </row>
    <row r="31" spans="1:28" ht="11.25">
      <c r="A31" s="95" t="s">
        <v>33</v>
      </c>
      <c r="B31" s="24">
        <v>34</v>
      </c>
      <c r="C31" s="21">
        <f t="shared" si="0"/>
        <v>340</v>
      </c>
      <c r="D31" s="12">
        <v>28</v>
      </c>
      <c r="E31" s="12">
        <v>312</v>
      </c>
      <c r="F31" s="12"/>
      <c r="G31" s="21">
        <f t="shared" si="1"/>
        <v>18</v>
      </c>
      <c r="H31" s="12">
        <v>1</v>
      </c>
      <c r="I31" s="12">
        <v>17</v>
      </c>
      <c r="J31" s="12"/>
      <c r="K31" s="21">
        <f t="shared" si="2"/>
        <v>64.44</v>
      </c>
      <c r="L31" s="20">
        <v>48.44</v>
      </c>
      <c r="M31" s="12">
        <v>0</v>
      </c>
      <c r="N31" s="12">
        <v>13.97</v>
      </c>
      <c r="O31" s="12">
        <v>33.25</v>
      </c>
      <c r="P31" s="12">
        <v>1.22</v>
      </c>
      <c r="Q31" s="21">
        <v>4</v>
      </c>
      <c r="R31" s="21">
        <v>12</v>
      </c>
      <c r="S31" s="96">
        <v>12</v>
      </c>
      <c r="T31" s="96">
        <v>3</v>
      </c>
      <c r="U31" s="21">
        <v>70</v>
      </c>
      <c r="V31" s="21">
        <f t="shared" si="3"/>
        <v>180</v>
      </c>
      <c r="W31" s="12">
        <v>18</v>
      </c>
      <c r="X31" s="12">
        <v>119</v>
      </c>
      <c r="Y31" s="12">
        <v>43</v>
      </c>
      <c r="Z31" s="12">
        <v>3.06</v>
      </c>
      <c r="AA31" s="12">
        <v>3</v>
      </c>
      <c r="AB31" s="12">
        <v>2</v>
      </c>
    </row>
    <row r="32" spans="1:28" ht="11.25">
      <c r="A32" s="95" t="s">
        <v>34</v>
      </c>
      <c r="B32" s="24">
        <v>35</v>
      </c>
      <c r="C32" s="21">
        <f t="shared" si="0"/>
        <v>430</v>
      </c>
      <c r="D32" s="12">
        <v>60</v>
      </c>
      <c r="E32" s="12">
        <v>370</v>
      </c>
      <c r="F32" s="12"/>
      <c r="G32" s="21">
        <f t="shared" si="1"/>
        <v>18</v>
      </c>
      <c r="H32" s="12">
        <v>2</v>
      </c>
      <c r="I32" s="12">
        <v>16</v>
      </c>
      <c r="J32" s="12"/>
      <c r="K32" s="21">
        <f t="shared" si="2"/>
        <v>55.76</v>
      </c>
      <c r="L32" s="20">
        <v>38.76</v>
      </c>
      <c r="M32" s="12">
        <v>1.1</v>
      </c>
      <c r="N32" s="12">
        <v>7.54</v>
      </c>
      <c r="O32" s="12">
        <v>29.12</v>
      </c>
      <c r="P32" s="12">
        <v>1</v>
      </c>
      <c r="Q32" s="21">
        <v>4.5</v>
      </c>
      <c r="R32" s="21">
        <v>12.5</v>
      </c>
      <c r="S32" s="96">
        <v>86</v>
      </c>
      <c r="T32" s="96">
        <v>20</v>
      </c>
      <c r="U32" s="21">
        <v>75</v>
      </c>
      <c r="V32" s="21">
        <f t="shared" si="3"/>
        <v>185</v>
      </c>
      <c r="W32" s="12">
        <v>18</v>
      </c>
      <c r="X32" s="12">
        <v>75</v>
      </c>
      <c r="Y32" s="12">
        <v>92</v>
      </c>
      <c r="Z32" s="12">
        <v>3</v>
      </c>
      <c r="AA32" s="12">
        <v>1</v>
      </c>
      <c r="AB32" s="12">
        <v>1</v>
      </c>
    </row>
    <row r="33" spans="1:28" ht="11.25">
      <c r="A33" s="95" t="s">
        <v>79</v>
      </c>
      <c r="B33" s="24" t="s">
        <v>80</v>
      </c>
      <c r="C33" s="21">
        <f t="shared" si="0"/>
        <v>537</v>
      </c>
      <c r="D33" s="12">
        <v>0</v>
      </c>
      <c r="E33" s="12">
        <v>0</v>
      </c>
      <c r="F33" s="12">
        <v>537</v>
      </c>
      <c r="G33" s="21">
        <f t="shared" si="1"/>
        <v>19</v>
      </c>
      <c r="H33" s="12">
        <v>0</v>
      </c>
      <c r="I33" s="12">
        <v>0</v>
      </c>
      <c r="J33" s="12">
        <v>19</v>
      </c>
      <c r="K33" s="21">
        <f t="shared" si="2"/>
        <v>52.01</v>
      </c>
      <c r="L33" s="20">
        <v>42.76</v>
      </c>
      <c r="M33" s="12">
        <v>3.6</v>
      </c>
      <c r="N33" s="12">
        <v>16.62</v>
      </c>
      <c r="O33" s="12">
        <v>20.28</v>
      </c>
      <c r="P33" s="12">
        <v>2.26</v>
      </c>
      <c r="Q33" s="21">
        <v>1.5</v>
      </c>
      <c r="R33" s="21">
        <v>7.75</v>
      </c>
      <c r="S33" s="96">
        <v>22</v>
      </c>
      <c r="T33" s="96">
        <v>4</v>
      </c>
      <c r="U33" s="21">
        <v>0</v>
      </c>
      <c r="V33" s="21">
        <f t="shared" si="3"/>
        <v>136</v>
      </c>
      <c r="W33" s="12">
        <v>19</v>
      </c>
      <c r="X33" s="12">
        <v>96</v>
      </c>
      <c r="Y33" s="12">
        <v>21</v>
      </c>
      <c r="Z33" s="12">
        <v>1</v>
      </c>
      <c r="AA33" s="12">
        <v>2</v>
      </c>
      <c r="AB33" s="12">
        <v>2</v>
      </c>
    </row>
    <row r="34" spans="1:28" ht="11.25">
      <c r="A34" s="95" t="s">
        <v>37</v>
      </c>
      <c r="B34" s="24">
        <v>37</v>
      </c>
      <c r="C34" s="21">
        <f t="shared" si="0"/>
        <v>148</v>
      </c>
      <c r="D34" s="12">
        <v>23</v>
      </c>
      <c r="E34" s="12">
        <v>125</v>
      </c>
      <c r="F34" s="12">
        <v>0</v>
      </c>
      <c r="G34" s="21">
        <f t="shared" si="1"/>
        <v>7</v>
      </c>
      <c r="H34" s="12">
        <v>1</v>
      </c>
      <c r="I34" s="12">
        <v>6</v>
      </c>
      <c r="J34" s="12"/>
      <c r="K34" s="21">
        <f t="shared" si="2"/>
        <v>22.07</v>
      </c>
      <c r="L34" s="20">
        <v>14.66</v>
      </c>
      <c r="M34" s="12">
        <v>1.67</v>
      </c>
      <c r="N34" s="12">
        <v>3.28</v>
      </c>
      <c r="O34" s="12">
        <v>9.71</v>
      </c>
      <c r="P34" s="12">
        <v>0</v>
      </c>
      <c r="Q34" s="21">
        <v>3.33</v>
      </c>
      <c r="R34" s="21">
        <v>4.08</v>
      </c>
      <c r="S34" s="96">
        <v>2</v>
      </c>
      <c r="T34" s="96">
        <v>1</v>
      </c>
      <c r="U34" s="21">
        <v>0</v>
      </c>
      <c r="V34" s="21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1</v>
      </c>
      <c r="AB34" s="12">
        <v>1</v>
      </c>
    </row>
    <row r="35" spans="1:28" ht="11.25">
      <c r="A35" s="95" t="s">
        <v>38</v>
      </c>
      <c r="B35" s="24">
        <v>39</v>
      </c>
      <c r="C35" s="21">
        <f t="shared" si="0"/>
        <v>806</v>
      </c>
      <c r="D35" s="12">
        <v>0</v>
      </c>
      <c r="E35" s="12">
        <v>806</v>
      </c>
      <c r="F35" s="12">
        <v>0</v>
      </c>
      <c r="G35" s="21">
        <f t="shared" si="1"/>
        <v>32</v>
      </c>
      <c r="H35" s="12">
        <v>0</v>
      </c>
      <c r="I35" s="22">
        <v>32</v>
      </c>
      <c r="J35" s="12"/>
      <c r="K35" s="21">
        <f t="shared" si="2"/>
        <v>93.08</v>
      </c>
      <c r="L35" s="20">
        <v>67.33</v>
      </c>
      <c r="M35" s="12">
        <v>3</v>
      </c>
      <c r="N35" s="12">
        <v>9</v>
      </c>
      <c r="O35" s="12">
        <v>51.33</v>
      </c>
      <c r="P35" s="12">
        <v>4</v>
      </c>
      <c r="Q35" s="21">
        <v>5.5</v>
      </c>
      <c r="R35" s="21">
        <v>20.25</v>
      </c>
      <c r="S35" s="96">
        <v>12</v>
      </c>
      <c r="T35" s="96">
        <v>2</v>
      </c>
      <c r="U35" s="21">
        <v>187</v>
      </c>
      <c r="V35" s="21">
        <f aca="true" t="shared" si="4" ref="V35:V45">W35+X35+Y35</f>
        <v>237</v>
      </c>
      <c r="W35" s="12">
        <v>32</v>
      </c>
      <c r="X35" s="12">
        <v>140</v>
      </c>
      <c r="Y35" s="12">
        <v>65</v>
      </c>
      <c r="Z35" s="12">
        <v>5</v>
      </c>
      <c r="AA35" s="12">
        <v>1</v>
      </c>
      <c r="AB35" s="12">
        <v>0</v>
      </c>
    </row>
    <row r="36" spans="1:28" ht="11.25">
      <c r="A36" s="95" t="s">
        <v>39</v>
      </c>
      <c r="B36" s="24">
        <v>40</v>
      </c>
      <c r="C36" s="21">
        <f t="shared" si="0"/>
        <v>933</v>
      </c>
      <c r="D36" s="12">
        <v>92</v>
      </c>
      <c r="E36" s="12">
        <v>841</v>
      </c>
      <c r="F36" s="12">
        <v>0</v>
      </c>
      <c r="G36" s="21">
        <f t="shared" si="1"/>
        <v>39</v>
      </c>
      <c r="H36" s="12">
        <v>4</v>
      </c>
      <c r="I36" s="12">
        <v>35</v>
      </c>
      <c r="J36" s="12"/>
      <c r="K36" s="21">
        <f t="shared" si="2"/>
        <v>93.11</v>
      </c>
      <c r="L36" s="20">
        <v>68.61</v>
      </c>
      <c r="M36" s="12">
        <v>2.12</v>
      </c>
      <c r="N36" s="12">
        <v>11.22</v>
      </c>
      <c r="O36" s="12">
        <v>50.94</v>
      </c>
      <c r="P36" s="12">
        <v>4.33</v>
      </c>
      <c r="Q36" s="21">
        <v>5.5</v>
      </c>
      <c r="R36" s="21">
        <v>19</v>
      </c>
      <c r="S36" s="96">
        <v>18</v>
      </c>
      <c r="T36" s="96">
        <v>11</v>
      </c>
      <c r="U36" s="21">
        <v>116</v>
      </c>
      <c r="V36" s="21">
        <f t="shared" si="4"/>
        <v>272</v>
      </c>
      <c r="W36" s="12">
        <v>36</v>
      </c>
      <c r="X36" s="12">
        <v>198</v>
      </c>
      <c r="Y36" s="12">
        <v>38</v>
      </c>
      <c r="Z36" s="12">
        <v>8</v>
      </c>
      <c r="AA36" s="12">
        <v>4</v>
      </c>
      <c r="AB36" s="12">
        <v>2</v>
      </c>
    </row>
    <row r="37" spans="1:28" ht="11.25">
      <c r="A37" s="95" t="s">
        <v>40</v>
      </c>
      <c r="B37" s="24">
        <v>41</v>
      </c>
      <c r="C37" s="21">
        <f t="shared" si="0"/>
        <v>653</v>
      </c>
      <c r="D37" s="12">
        <v>0</v>
      </c>
      <c r="E37" s="12">
        <v>163</v>
      </c>
      <c r="F37" s="12">
        <v>490</v>
      </c>
      <c r="G37" s="21">
        <f t="shared" si="1"/>
        <v>27</v>
      </c>
      <c r="H37" s="12">
        <v>0</v>
      </c>
      <c r="I37" s="12">
        <v>7</v>
      </c>
      <c r="J37" s="12">
        <v>20</v>
      </c>
      <c r="K37" s="21">
        <f t="shared" si="2"/>
        <v>90.9</v>
      </c>
      <c r="L37" s="20">
        <v>68.2</v>
      </c>
      <c r="M37" s="12">
        <v>2.22</v>
      </c>
      <c r="N37" s="12">
        <v>24.23</v>
      </c>
      <c r="O37" s="12">
        <v>39.75</v>
      </c>
      <c r="P37" s="12">
        <v>2</v>
      </c>
      <c r="Q37" s="21">
        <v>5</v>
      </c>
      <c r="R37" s="21">
        <v>17.7</v>
      </c>
      <c r="S37" s="96">
        <v>119</v>
      </c>
      <c r="T37" s="96">
        <v>18</v>
      </c>
      <c r="U37" s="21">
        <v>0</v>
      </c>
      <c r="V37" s="21">
        <f t="shared" si="4"/>
        <v>136</v>
      </c>
      <c r="W37" s="12">
        <v>27</v>
      </c>
      <c r="X37" s="12">
        <v>62</v>
      </c>
      <c r="Y37" s="12">
        <v>47</v>
      </c>
      <c r="Z37" s="12">
        <v>0</v>
      </c>
      <c r="AA37" s="12">
        <v>2</v>
      </c>
      <c r="AB37" s="12">
        <v>0</v>
      </c>
    </row>
    <row r="38" spans="1:28" ht="11.25">
      <c r="A38" s="95" t="s">
        <v>41</v>
      </c>
      <c r="B38" s="24">
        <v>42</v>
      </c>
      <c r="C38" s="21">
        <f t="shared" si="0"/>
        <v>966</v>
      </c>
      <c r="D38" s="12">
        <v>25</v>
      </c>
      <c r="E38" s="12">
        <v>426</v>
      </c>
      <c r="F38" s="12">
        <v>515</v>
      </c>
      <c r="G38" s="21">
        <f t="shared" si="1"/>
        <v>38</v>
      </c>
      <c r="H38" s="12">
        <v>1</v>
      </c>
      <c r="I38" s="12">
        <v>17</v>
      </c>
      <c r="J38" s="12">
        <v>20</v>
      </c>
      <c r="K38" s="21">
        <f t="shared" si="2"/>
        <v>110.7</v>
      </c>
      <c r="L38" s="20">
        <v>81.2</v>
      </c>
      <c r="M38" s="12">
        <v>3.28</v>
      </c>
      <c r="N38" s="12">
        <v>9.89</v>
      </c>
      <c r="O38" s="12">
        <v>63.03</v>
      </c>
      <c r="P38" s="12">
        <v>5</v>
      </c>
      <c r="Q38" s="21">
        <v>5.5</v>
      </c>
      <c r="R38" s="21">
        <v>24</v>
      </c>
      <c r="S38" s="96">
        <v>50</v>
      </c>
      <c r="T38" s="96">
        <v>7</v>
      </c>
      <c r="U38" s="21">
        <v>103</v>
      </c>
      <c r="V38" s="21">
        <f t="shared" si="4"/>
        <v>219</v>
      </c>
      <c r="W38" s="12">
        <v>37</v>
      </c>
      <c r="X38" s="12">
        <v>146</v>
      </c>
      <c r="Y38" s="12">
        <v>36</v>
      </c>
      <c r="Z38" s="12">
        <v>3</v>
      </c>
      <c r="AA38" s="12">
        <v>1</v>
      </c>
      <c r="AB38" s="12">
        <v>9</v>
      </c>
    </row>
    <row r="39" spans="1:28" ht="11.25">
      <c r="A39" s="95" t="s">
        <v>42</v>
      </c>
      <c r="B39" s="24">
        <v>43</v>
      </c>
      <c r="C39" s="21">
        <f t="shared" si="0"/>
        <v>1296</v>
      </c>
      <c r="D39" s="12">
        <v>61</v>
      </c>
      <c r="E39" s="12">
        <v>623</v>
      </c>
      <c r="F39" s="12">
        <v>612</v>
      </c>
      <c r="G39" s="21">
        <f t="shared" si="1"/>
        <v>52</v>
      </c>
      <c r="H39" s="12">
        <v>3</v>
      </c>
      <c r="I39" s="12">
        <v>25</v>
      </c>
      <c r="J39" s="12">
        <v>24</v>
      </c>
      <c r="K39" s="21">
        <f t="shared" si="2"/>
        <v>147.51</v>
      </c>
      <c r="L39" s="20">
        <v>110.8</v>
      </c>
      <c r="M39" s="12">
        <v>4.77</v>
      </c>
      <c r="N39" s="12">
        <v>9.3</v>
      </c>
      <c r="O39" s="12">
        <v>85.43</v>
      </c>
      <c r="P39" s="12">
        <v>11.3</v>
      </c>
      <c r="Q39" s="21">
        <v>6.5</v>
      </c>
      <c r="R39" s="21">
        <v>30.21</v>
      </c>
      <c r="S39" s="96">
        <v>51</v>
      </c>
      <c r="T39" s="96">
        <v>17</v>
      </c>
      <c r="U39" s="21">
        <v>110</v>
      </c>
      <c r="V39" s="21">
        <f t="shared" si="4"/>
        <v>250</v>
      </c>
      <c r="W39" s="12">
        <v>49</v>
      </c>
      <c r="X39" s="12">
        <v>128</v>
      </c>
      <c r="Y39" s="12">
        <v>73</v>
      </c>
      <c r="Z39" s="12">
        <v>2.5</v>
      </c>
      <c r="AA39" s="12">
        <v>1</v>
      </c>
      <c r="AB39" s="12">
        <v>10</v>
      </c>
    </row>
    <row r="40" spans="1:28" ht="11.25">
      <c r="A40" s="95" t="s">
        <v>43</v>
      </c>
      <c r="B40" s="24">
        <v>44</v>
      </c>
      <c r="C40" s="21">
        <f t="shared" si="0"/>
        <v>776</v>
      </c>
      <c r="D40" s="12">
        <v>0</v>
      </c>
      <c r="E40" s="12">
        <v>234</v>
      </c>
      <c r="F40" s="12">
        <v>542</v>
      </c>
      <c r="G40" s="21">
        <f t="shared" si="1"/>
        <v>32</v>
      </c>
      <c r="H40" s="12">
        <v>0</v>
      </c>
      <c r="I40" s="12">
        <v>11</v>
      </c>
      <c r="J40" s="12">
        <v>21</v>
      </c>
      <c r="K40" s="21">
        <f t="shared" si="2"/>
        <v>87.53</v>
      </c>
      <c r="L40" s="20">
        <v>67.78</v>
      </c>
      <c r="M40" s="12">
        <v>3.72</v>
      </c>
      <c r="N40" s="12">
        <v>22.89</v>
      </c>
      <c r="O40" s="12">
        <v>32.95</v>
      </c>
      <c r="P40" s="12">
        <v>8.22</v>
      </c>
      <c r="Q40" s="21">
        <v>5.25</v>
      </c>
      <c r="R40" s="21">
        <v>14.5</v>
      </c>
      <c r="S40" s="96">
        <v>20</v>
      </c>
      <c r="T40" s="96">
        <v>2.3</v>
      </c>
      <c r="U40" s="21">
        <v>0</v>
      </c>
      <c r="V40" s="21">
        <f t="shared" si="4"/>
        <v>188</v>
      </c>
      <c r="W40" s="12">
        <v>41</v>
      </c>
      <c r="X40" s="12">
        <v>113</v>
      </c>
      <c r="Y40" s="12">
        <v>34</v>
      </c>
      <c r="Z40" s="12">
        <v>1</v>
      </c>
      <c r="AA40" s="12">
        <v>3</v>
      </c>
      <c r="AB40" s="12">
        <v>2.6</v>
      </c>
    </row>
    <row r="41" spans="1:28" ht="11.25">
      <c r="A41" s="95" t="s">
        <v>44</v>
      </c>
      <c r="B41" s="24">
        <v>45</v>
      </c>
      <c r="C41" s="21">
        <f t="shared" si="0"/>
        <v>326</v>
      </c>
      <c r="D41" s="12">
        <v>81</v>
      </c>
      <c r="E41" s="12">
        <v>245</v>
      </c>
      <c r="F41" s="12">
        <v>0</v>
      </c>
      <c r="G41" s="21">
        <f t="shared" si="1"/>
        <v>15</v>
      </c>
      <c r="H41" s="12">
        <v>3</v>
      </c>
      <c r="I41" s="12">
        <v>12</v>
      </c>
      <c r="J41" s="12">
        <v>0</v>
      </c>
      <c r="K41" s="21">
        <f t="shared" si="2"/>
        <v>43.59</v>
      </c>
      <c r="L41" s="20">
        <v>29.94</v>
      </c>
      <c r="M41" s="12">
        <v>0</v>
      </c>
      <c r="N41" s="12">
        <v>7.94</v>
      </c>
      <c r="O41" s="12">
        <v>22</v>
      </c>
      <c r="P41" s="12">
        <v>0</v>
      </c>
      <c r="Q41" s="21">
        <v>3.75</v>
      </c>
      <c r="R41" s="21">
        <v>9.9</v>
      </c>
      <c r="S41" s="96">
        <v>8</v>
      </c>
      <c r="T41" s="96">
        <v>1</v>
      </c>
      <c r="U41" s="21">
        <v>185</v>
      </c>
      <c r="V41" s="21">
        <f t="shared" si="4"/>
        <v>176</v>
      </c>
      <c r="W41" s="12">
        <v>14</v>
      </c>
      <c r="X41" s="12">
        <v>160</v>
      </c>
      <c r="Y41" s="12">
        <v>2</v>
      </c>
      <c r="Z41" s="12">
        <v>2.57</v>
      </c>
      <c r="AA41" s="12">
        <v>1</v>
      </c>
      <c r="AB41" s="12">
        <v>0</v>
      </c>
    </row>
    <row r="42" spans="1:28" ht="11.25">
      <c r="A42" s="95" t="s">
        <v>45</v>
      </c>
      <c r="B42" s="24">
        <v>46</v>
      </c>
      <c r="C42" s="21">
        <f t="shared" si="0"/>
        <v>998</v>
      </c>
      <c r="D42" s="12">
        <v>42</v>
      </c>
      <c r="E42" s="23">
        <v>585</v>
      </c>
      <c r="F42" s="12">
        <v>371</v>
      </c>
      <c r="G42" s="21">
        <f t="shared" si="1"/>
        <v>40</v>
      </c>
      <c r="H42" s="12">
        <v>2</v>
      </c>
      <c r="I42" s="12">
        <v>23</v>
      </c>
      <c r="J42" s="12">
        <v>15</v>
      </c>
      <c r="K42" s="21">
        <f t="shared" si="2"/>
        <v>99.27</v>
      </c>
      <c r="L42" s="20">
        <v>76.02</v>
      </c>
      <c r="M42" s="12">
        <v>2.06</v>
      </c>
      <c r="N42" s="12">
        <v>13.94</v>
      </c>
      <c r="O42" s="12">
        <v>53.97</v>
      </c>
      <c r="P42" s="12">
        <v>6.05</v>
      </c>
      <c r="Q42" s="21">
        <v>5.75</v>
      </c>
      <c r="R42" s="21">
        <v>17.5</v>
      </c>
      <c r="S42" s="96">
        <v>26.8</v>
      </c>
      <c r="T42" s="96">
        <v>11</v>
      </c>
      <c r="U42" s="21">
        <v>170</v>
      </c>
      <c r="V42" s="21">
        <f t="shared" si="4"/>
        <v>325</v>
      </c>
      <c r="W42" s="12">
        <v>38</v>
      </c>
      <c r="X42" s="12">
        <v>269</v>
      </c>
      <c r="Y42" s="12">
        <v>18</v>
      </c>
      <c r="Z42" s="12">
        <v>1</v>
      </c>
      <c r="AA42" s="12">
        <v>3</v>
      </c>
      <c r="AB42" s="12">
        <v>6</v>
      </c>
    </row>
    <row r="43" spans="1:28" ht="11.25">
      <c r="A43" s="95" t="s">
        <v>46</v>
      </c>
      <c r="B43" s="24">
        <v>47</v>
      </c>
      <c r="C43" s="21">
        <f t="shared" si="0"/>
        <v>1605</v>
      </c>
      <c r="D43" s="12">
        <v>91</v>
      </c>
      <c r="E43" s="12">
        <v>904</v>
      </c>
      <c r="F43" s="12">
        <v>610</v>
      </c>
      <c r="G43" s="21">
        <f t="shared" si="1"/>
        <v>68</v>
      </c>
      <c r="H43" s="12">
        <v>4</v>
      </c>
      <c r="I43" s="12">
        <v>38</v>
      </c>
      <c r="J43" s="12">
        <v>26</v>
      </c>
      <c r="K43" s="21">
        <f t="shared" si="2"/>
        <v>183.9</v>
      </c>
      <c r="L43" s="20">
        <v>145.15</v>
      </c>
      <c r="M43" s="12">
        <v>11</v>
      </c>
      <c r="N43" s="12">
        <v>28.5</v>
      </c>
      <c r="O43" s="12">
        <v>93.65</v>
      </c>
      <c r="P43" s="12">
        <v>12</v>
      </c>
      <c r="Q43" s="21">
        <v>6.5</v>
      </c>
      <c r="R43" s="21">
        <v>32.25</v>
      </c>
      <c r="S43" s="96">
        <v>83.8</v>
      </c>
      <c r="T43" s="96">
        <v>14</v>
      </c>
      <c r="U43" s="21">
        <v>180</v>
      </c>
      <c r="V43" s="21">
        <f t="shared" si="4"/>
        <v>345</v>
      </c>
      <c r="W43" s="12">
        <v>70</v>
      </c>
      <c r="X43" s="12">
        <v>253</v>
      </c>
      <c r="Y43" s="12">
        <v>22</v>
      </c>
      <c r="Z43" s="12">
        <v>6</v>
      </c>
      <c r="AA43" s="12">
        <v>9</v>
      </c>
      <c r="AB43" s="12">
        <v>6</v>
      </c>
    </row>
    <row r="44" spans="1:28" ht="11.25">
      <c r="A44" s="95" t="s">
        <v>47</v>
      </c>
      <c r="B44" s="24">
        <v>48</v>
      </c>
      <c r="C44" s="21">
        <f t="shared" si="0"/>
        <v>613</v>
      </c>
      <c r="D44" s="12">
        <v>44</v>
      </c>
      <c r="E44" s="12">
        <v>316</v>
      </c>
      <c r="F44" s="12">
        <v>253</v>
      </c>
      <c r="G44" s="21">
        <f t="shared" si="1"/>
        <v>25</v>
      </c>
      <c r="H44" s="12">
        <v>2</v>
      </c>
      <c r="I44" s="12">
        <v>13</v>
      </c>
      <c r="J44" s="12">
        <v>10</v>
      </c>
      <c r="K44" s="21">
        <f t="shared" si="2"/>
        <v>65.18</v>
      </c>
      <c r="L44" s="20">
        <v>47.43</v>
      </c>
      <c r="M44" s="12">
        <v>1.5</v>
      </c>
      <c r="N44" s="12">
        <v>12.34</v>
      </c>
      <c r="O44" s="12">
        <v>31.59</v>
      </c>
      <c r="P44" s="12">
        <v>2</v>
      </c>
      <c r="Q44" s="21">
        <v>4</v>
      </c>
      <c r="R44" s="21">
        <v>13.75</v>
      </c>
      <c r="S44" s="96">
        <v>0</v>
      </c>
      <c r="T44" s="96">
        <v>0</v>
      </c>
      <c r="U44" s="21">
        <v>85</v>
      </c>
      <c r="V44" s="21">
        <f t="shared" si="4"/>
        <v>212</v>
      </c>
      <c r="W44" s="12">
        <v>49</v>
      </c>
      <c r="X44" s="12">
        <v>158</v>
      </c>
      <c r="Y44" s="12">
        <v>5</v>
      </c>
      <c r="Z44" s="12">
        <v>1.5</v>
      </c>
      <c r="AA44" s="12">
        <v>1</v>
      </c>
      <c r="AB44" s="12">
        <v>2</v>
      </c>
    </row>
    <row r="45" spans="1:28" ht="11.25">
      <c r="A45" s="95" t="s">
        <v>81</v>
      </c>
      <c r="B45" s="24" t="s">
        <v>82</v>
      </c>
      <c r="C45" s="21">
        <f t="shared" si="0"/>
        <v>70</v>
      </c>
      <c r="D45" s="12">
        <v>0</v>
      </c>
      <c r="E45" s="12">
        <v>0</v>
      </c>
      <c r="F45" s="12">
        <v>70</v>
      </c>
      <c r="G45" s="21">
        <f t="shared" si="1"/>
        <v>3</v>
      </c>
      <c r="H45" s="12">
        <v>0</v>
      </c>
      <c r="I45" s="12">
        <v>0</v>
      </c>
      <c r="J45" s="12">
        <v>3</v>
      </c>
      <c r="K45" s="21">
        <f t="shared" si="2"/>
        <v>7.81</v>
      </c>
      <c r="L45" s="20">
        <v>4.81</v>
      </c>
      <c r="M45" s="12">
        <v>1.44</v>
      </c>
      <c r="N45" s="12">
        <v>0.55</v>
      </c>
      <c r="O45" s="12">
        <v>2.19</v>
      </c>
      <c r="P45" s="12">
        <v>0.63</v>
      </c>
      <c r="Q45" s="21">
        <v>1</v>
      </c>
      <c r="R45" s="21">
        <v>2</v>
      </c>
      <c r="S45" s="96">
        <v>0</v>
      </c>
      <c r="T45" s="96">
        <v>0</v>
      </c>
      <c r="U45" s="21">
        <v>0</v>
      </c>
      <c r="V45" s="21">
        <f t="shared" si="4"/>
        <v>0</v>
      </c>
      <c r="W45" s="12">
        <v>0</v>
      </c>
      <c r="X45" s="12">
        <v>0</v>
      </c>
      <c r="Y45" s="12">
        <v>0</v>
      </c>
      <c r="Z45" s="12">
        <v>1</v>
      </c>
      <c r="AA45" s="12">
        <v>0</v>
      </c>
      <c r="AB45" s="12">
        <v>0</v>
      </c>
    </row>
    <row r="46" spans="1:29" ht="11.25">
      <c r="A46" s="95" t="s">
        <v>7</v>
      </c>
      <c r="B46" s="96"/>
      <c r="C46" s="97">
        <f aca="true" t="shared" si="5" ref="C46:AB46">SUM(C6:C45)</f>
        <v>24744</v>
      </c>
      <c r="D46" s="22">
        <f t="shared" si="5"/>
        <v>1107</v>
      </c>
      <c r="E46" s="22">
        <f t="shared" si="5"/>
        <v>15340</v>
      </c>
      <c r="F46" s="23">
        <f t="shared" si="5"/>
        <v>8297</v>
      </c>
      <c r="G46" s="21">
        <f t="shared" si="5"/>
        <v>1021</v>
      </c>
      <c r="H46" s="12">
        <f t="shared" si="5"/>
        <v>47</v>
      </c>
      <c r="I46" s="12">
        <f t="shared" si="5"/>
        <v>643</v>
      </c>
      <c r="J46" s="12">
        <f t="shared" si="5"/>
        <v>331</v>
      </c>
      <c r="K46" s="98">
        <f t="shared" si="5"/>
        <v>2899.87</v>
      </c>
      <c r="L46" s="98">
        <f t="shared" si="5"/>
        <v>2137.75</v>
      </c>
      <c r="M46" s="99">
        <f t="shared" si="5"/>
        <v>109.74</v>
      </c>
      <c r="N46" s="99">
        <f t="shared" si="5"/>
        <v>451.91</v>
      </c>
      <c r="O46" s="99">
        <f t="shared" si="5"/>
        <v>1440.69</v>
      </c>
      <c r="P46" s="99">
        <f t="shared" si="5"/>
        <v>135.41</v>
      </c>
      <c r="Q46" s="98">
        <f t="shared" si="5"/>
        <v>176.83</v>
      </c>
      <c r="R46" s="98">
        <f t="shared" si="5"/>
        <v>585.29</v>
      </c>
      <c r="S46" s="98">
        <f t="shared" si="5"/>
        <v>1161.33</v>
      </c>
      <c r="T46" s="98">
        <f t="shared" si="5"/>
        <v>259.3</v>
      </c>
      <c r="U46" s="97">
        <f t="shared" si="5"/>
        <v>3150</v>
      </c>
      <c r="V46" s="97">
        <f t="shared" si="5"/>
        <v>7268</v>
      </c>
      <c r="W46" s="23">
        <f t="shared" si="5"/>
        <v>1059</v>
      </c>
      <c r="X46" s="23">
        <f t="shared" si="5"/>
        <v>4779</v>
      </c>
      <c r="Y46" s="23">
        <f t="shared" si="5"/>
        <v>1430</v>
      </c>
      <c r="Z46" s="22">
        <f t="shared" si="5"/>
        <v>97.9</v>
      </c>
      <c r="AA46" s="22">
        <f t="shared" si="5"/>
        <v>90</v>
      </c>
      <c r="AB46" s="22">
        <f t="shared" si="5"/>
        <v>112.5</v>
      </c>
      <c r="AC46" s="28"/>
    </row>
    <row r="47" spans="1:28" ht="11.25">
      <c r="A47" s="95" t="s">
        <v>83</v>
      </c>
      <c r="B47" s="21" t="s">
        <v>84</v>
      </c>
      <c r="C47" s="21">
        <v>127</v>
      </c>
      <c r="D47" s="12">
        <v>0</v>
      </c>
      <c r="E47" s="12">
        <v>0</v>
      </c>
      <c r="F47" s="12">
        <v>127</v>
      </c>
      <c r="G47" s="21">
        <v>6</v>
      </c>
      <c r="H47" s="12">
        <v>0</v>
      </c>
      <c r="I47" s="12">
        <v>0</v>
      </c>
      <c r="J47" s="12">
        <v>6</v>
      </c>
      <c r="K47" s="21">
        <f>L47+Q47+R47</f>
        <v>12.9</v>
      </c>
      <c r="L47" s="20">
        <v>11.15</v>
      </c>
      <c r="M47" s="12">
        <v>0</v>
      </c>
      <c r="N47" s="12">
        <v>4.62</v>
      </c>
      <c r="O47" s="12">
        <v>6.11</v>
      </c>
      <c r="P47" s="99">
        <v>0.42</v>
      </c>
      <c r="Q47" s="21">
        <v>0.25</v>
      </c>
      <c r="R47" s="21">
        <v>1.5</v>
      </c>
      <c r="S47" s="12">
        <v>0</v>
      </c>
      <c r="T47" s="12">
        <v>0</v>
      </c>
      <c r="U47" s="96">
        <v>0</v>
      </c>
      <c r="V47" s="21">
        <f>W47+X47+Y47</f>
        <v>0</v>
      </c>
      <c r="W47" s="96"/>
      <c r="X47" s="96"/>
      <c r="Y47" s="96"/>
      <c r="Z47" s="12">
        <v>0</v>
      </c>
      <c r="AA47" s="12">
        <v>0</v>
      </c>
      <c r="AB47" s="12">
        <v>0</v>
      </c>
    </row>
    <row r="48" spans="1:28" ht="11.25">
      <c r="A48" s="95" t="s">
        <v>85</v>
      </c>
      <c r="B48" s="21" t="s">
        <v>86</v>
      </c>
      <c r="C48" s="21">
        <v>210</v>
      </c>
      <c r="D48" s="21">
        <v>0</v>
      </c>
      <c r="E48" s="12">
        <v>0</v>
      </c>
      <c r="F48" s="12">
        <v>210</v>
      </c>
      <c r="G48" s="21">
        <f>H48+I48+J48</f>
        <v>9</v>
      </c>
      <c r="H48" s="12">
        <v>0</v>
      </c>
      <c r="I48" s="12">
        <v>0</v>
      </c>
      <c r="J48" s="12">
        <v>9</v>
      </c>
      <c r="K48" s="21">
        <f>L48+Q48+R48</f>
        <v>20.3</v>
      </c>
      <c r="L48" s="20">
        <v>19.55</v>
      </c>
      <c r="M48" s="12">
        <v>0.7</v>
      </c>
      <c r="N48" s="12">
        <v>6.1</v>
      </c>
      <c r="O48" s="12">
        <v>7.55</v>
      </c>
      <c r="P48" s="12">
        <v>5.2</v>
      </c>
      <c r="Q48" s="21">
        <v>0.25</v>
      </c>
      <c r="R48" s="21">
        <v>0.5</v>
      </c>
      <c r="S48" s="96">
        <v>0</v>
      </c>
      <c r="T48" s="96">
        <v>0</v>
      </c>
      <c r="U48" s="96">
        <v>0</v>
      </c>
      <c r="V48" s="21">
        <f>W48+X48+Y48</f>
        <v>0</v>
      </c>
      <c r="W48" s="96"/>
      <c r="X48" s="96"/>
      <c r="Y48" s="96"/>
      <c r="Z48" s="12">
        <v>0</v>
      </c>
      <c r="AA48" s="12">
        <v>0</v>
      </c>
      <c r="AB48" s="12">
        <v>0</v>
      </c>
    </row>
    <row r="49" spans="1:28" ht="11.25">
      <c r="A49" s="100" t="s">
        <v>53</v>
      </c>
      <c r="B49" s="96"/>
      <c r="C49" s="97">
        <f aca="true" t="shared" si="6" ref="C49:Y49">SUM(C46:C48)</f>
        <v>25081</v>
      </c>
      <c r="D49" s="21">
        <f t="shared" si="6"/>
        <v>1107</v>
      </c>
      <c r="E49" s="97">
        <f t="shared" si="6"/>
        <v>15340</v>
      </c>
      <c r="F49" s="97">
        <f t="shared" si="6"/>
        <v>8634</v>
      </c>
      <c r="G49" s="21">
        <f t="shared" si="6"/>
        <v>1036</v>
      </c>
      <c r="H49" s="21">
        <f t="shared" si="6"/>
        <v>47</v>
      </c>
      <c r="I49" s="21">
        <f t="shared" si="6"/>
        <v>643</v>
      </c>
      <c r="J49" s="21">
        <f t="shared" si="6"/>
        <v>346</v>
      </c>
      <c r="K49" s="98">
        <f t="shared" si="6"/>
        <v>2933.07</v>
      </c>
      <c r="L49" s="98">
        <f t="shared" si="6"/>
        <v>2168.45</v>
      </c>
      <c r="M49" s="98">
        <f t="shared" si="6"/>
        <v>110.44</v>
      </c>
      <c r="N49" s="98">
        <f t="shared" si="6"/>
        <v>462.63</v>
      </c>
      <c r="O49" s="98">
        <f t="shared" si="6"/>
        <v>1454.35</v>
      </c>
      <c r="P49" s="98">
        <f t="shared" si="6"/>
        <v>141.03</v>
      </c>
      <c r="Q49" s="98">
        <f t="shared" si="6"/>
        <v>177.33</v>
      </c>
      <c r="R49" s="98">
        <f t="shared" si="6"/>
        <v>587.29</v>
      </c>
      <c r="S49" s="98">
        <f t="shared" si="6"/>
        <v>1161.33</v>
      </c>
      <c r="T49" s="98">
        <f t="shared" si="6"/>
        <v>259.3</v>
      </c>
      <c r="U49" s="98">
        <f t="shared" si="6"/>
        <v>3150</v>
      </c>
      <c r="V49" s="97">
        <f t="shared" si="6"/>
        <v>7268</v>
      </c>
      <c r="W49" s="23">
        <f t="shared" si="6"/>
        <v>1059</v>
      </c>
      <c r="X49" s="23">
        <f t="shared" si="6"/>
        <v>4779</v>
      </c>
      <c r="Y49" s="23">
        <f t="shared" si="6"/>
        <v>1430</v>
      </c>
      <c r="Z49" s="12"/>
      <c r="AA49" s="12"/>
      <c r="AB49" s="12"/>
    </row>
    <row r="50" spans="1:19" ht="11.25">
      <c r="A50" s="13"/>
      <c r="C50" s="16"/>
      <c r="D50" s="25"/>
      <c r="E50" s="16"/>
      <c r="F50" s="19"/>
      <c r="G50" s="16"/>
      <c r="H50" s="19"/>
      <c r="I50" s="19"/>
      <c r="J50" s="16"/>
      <c r="K50" s="16"/>
      <c r="L50" s="16"/>
      <c r="S50" s="9"/>
    </row>
    <row r="51" spans="1:12" ht="11.25">
      <c r="A51" s="13"/>
      <c r="C51" s="16"/>
      <c r="D51" s="11"/>
      <c r="E51" s="16"/>
      <c r="F51" s="16"/>
      <c r="G51" s="16"/>
      <c r="H51" s="16"/>
      <c r="I51" s="16"/>
      <c r="J51" s="16"/>
      <c r="K51" s="16"/>
      <c r="L51" s="16"/>
    </row>
    <row r="52" spans="1:12" ht="11.25">
      <c r="A52" s="13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3:12" ht="11.25"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3:12" ht="11.25"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3:12" ht="11.25"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3:12" ht="11.25"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3:12" ht="11.25"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3:12" ht="11.25">
      <c r="C58" s="16"/>
      <c r="D58" s="16"/>
      <c r="E58" s="16"/>
      <c r="F58" s="16"/>
      <c r="G58" s="16"/>
      <c r="H58" s="16"/>
      <c r="I58" s="16"/>
      <c r="J58" s="16"/>
      <c r="K58" s="16"/>
      <c r="L58" s="16"/>
    </row>
  </sheetData>
  <mergeCells count="7">
    <mergeCell ref="V4:Y4"/>
    <mergeCell ref="Z4:AB4"/>
    <mergeCell ref="A4:A5"/>
    <mergeCell ref="C4:F4"/>
    <mergeCell ref="G4:J4"/>
    <mergeCell ref="K4:R4"/>
    <mergeCell ref="S4:T4"/>
  </mergeCells>
  <printOptions verticalCentered="1"/>
  <pageMargins left="0.63" right="0" top="0.61" bottom="0.5905511811023623" header="0.34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2"/>
  <sheetViews>
    <sheetView showZeros="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91" sqref="T191"/>
    </sheetView>
  </sheetViews>
  <sheetFormatPr defaultColWidth="9.00390625" defaultRowHeight="12.75"/>
  <cols>
    <col min="1" max="1" width="11.375" style="110" customWidth="1"/>
    <col min="2" max="2" width="6.125" style="17" customWidth="1"/>
    <col min="3" max="3" width="8.75390625" style="0" customWidth="1"/>
    <col min="4" max="4" width="8.00390625" style="0" customWidth="1"/>
    <col min="5" max="5" width="6.875" style="0" customWidth="1"/>
    <col min="6" max="6" width="7.75390625" style="0" customWidth="1"/>
    <col min="7" max="7" width="5.25390625" style="0" customWidth="1"/>
    <col min="8" max="8" width="6.125" style="10" customWidth="1"/>
    <col min="9" max="9" width="6.375" style="0" customWidth="1"/>
    <col min="10" max="10" width="6.625" style="0" customWidth="1"/>
    <col min="11" max="11" width="7.125" style="0" customWidth="1"/>
    <col min="12" max="12" width="6.25390625" style="0" customWidth="1"/>
    <col min="13" max="13" width="8.125" style="0" customWidth="1"/>
    <col min="14" max="14" width="8.375" style="32" customWidth="1"/>
    <col min="15" max="15" width="6.125" style="0" customWidth="1"/>
    <col min="16" max="16" width="8.125" style="0" customWidth="1"/>
    <col min="17" max="17" width="5.75390625" style="0" customWidth="1"/>
    <col min="18" max="18" width="6.125" style="0" customWidth="1"/>
    <col min="19" max="19" width="6.375" style="0" customWidth="1"/>
    <col min="20" max="20" width="6.00390625" style="0" customWidth="1"/>
    <col min="21" max="21" width="7.00390625" style="0" customWidth="1"/>
    <col min="22" max="22" width="6.875" style="0" customWidth="1"/>
  </cols>
  <sheetData>
    <row r="1" spans="1:16" ht="15.75">
      <c r="A1" s="106"/>
      <c r="B1" s="103"/>
      <c r="C1" s="2"/>
      <c r="D1" s="2"/>
      <c r="E1" s="2"/>
      <c r="F1" s="3"/>
      <c r="G1" s="3"/>
      <c r="H1" s="2"/>
      <c r="I1" s="3"/>
      <c r="J1" s="3"/>
      <c r="K1" s="3"/>
      <c r="L1" s="3"/>
      <c r="M1" s="1"/>
      <c r="N1" s="30"/>
      <c r="O1" s="1"/>
      <c r="P1" s="1"/>
    </row>
    <row r="2" spans="1:22" ht="15">
      <c r="A2" s="111" t="s">
        <v>0</v>
      </c>
      <c r="B2" s="10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1" ht="3.75" customHeight="1">
      <c r="A3" s="107"/>
      <c r="B3" s="105"/>
      <c r="C3" s="5"/>
      <c r="D3" s="5"/>
      <c r="E3" s="5"/>
      <c r="F3" s="6"/>
      <c r="G3" s="7"/>
      <c r="H3" s="7"/>
      <c r="I3" s="8"/>
      <c r="J3" s="8"/>
      <c r="K3" s="8"/>
      <c r="L3" s="8"/>
      <c r="M3" s="8"/>
      <c r="N3" s="31"/>
      <c r="O3" s="8"/>
      <c r="P3" s="8"/>
      <c r="U3" s="82" t="s">
        <v>222</v>
      </c>
    </row>
    <row r="4" spans="1:22" ht="12.75">
      <c r="A4" s="108" t="s">
        <v>1</v>
      </c>
      <c r="B4" s="24" t="s">
        <v>2</v>
      </c>
      <c r="C4" s="116" t="s">
        <v>3</v>
      </c>
      <c r="D4" s="116"/>
      <c r="E4" s="116"/>
      <c r="F4" s="116"/>
      <c r="G4" s="116"/>
      <c r="H4" s="116"/>
      <c r="I4" s="116"/>
      <c r="J4" s="116"/>
      <c r="K4" s="116"/>
      <c r="L4" s="116"/>
      <c r="M4" s="116" t="s">
        <v>4</v>
      </c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2.75">
      <c r="A5" s="108" t="s">
        <v>5</v>
      </c>
      <c r="B5" s="24" t="s">
        <v>6</v>
      </c>
      <c r="C5" s="24" t="s">
        <v>7</v>
      </c>
      <c r="D5" s="24">
        <v>80101</v>
      </c>
      <c r="E5" s="24">
        <v>80104</v>
      </c>
      <c r="F5" s="101">
        <v>80110</v>
      </c>
      <c r="G5" s="101">
        <v>80113</v>
      </c>
      <c r="H5" s="101">
        <v>80146</v>
      </c>
      <c r="I5" s="101">
        <v>80195</v>
      </c>
      <c r="J5" s="101">
        <v>80197</v>
      </c>
      <c r="K5" s="101">
        <v>85401</v>
      </c>
      <c r="L5" s="102">
        <v>85412</v>
      </c>
      <c r="M5" s="24" t="s">
        <v>7</v>
      </c>
      <c r="N5" s="101">
        <v>80101</v>
      </c>
      <c r="O5" s="24">
        <v>80104</v>
      </c>
      <c r="P5" s="101">
        <v>80110</v>
      </c>
      <c r="Q5" s="101">
        <v>80113</v>
      </c>
      <c r="R5" s="101">
        <v>80146</v>
      </c>
      <c r="S5" s="101">
        <v>80195</v>
      </c>
      <c r="T5" s="101">
        <v>80197</v>
      </c>
      <c r="U5" s="101">
        <v>85401</v>
      </c>
      <c r="V5" s="102">
        <v>85412</v>
      </c>
    </row>
    <row r="6" spans="1:22" ht="12.75">
      <c r="A6" s="95" t="s">
        <v>8</v>
      </c>
      <c r="B6" s="138">
        <v>1</v>
      </c>
      <c r="C6" s="139">
        <f aca="true" t="shared" si="0" ref="C6:C45">D6+E6+F6+G6+H6+I6+J6+K6+L6</f>
        <v>3178459</v>
      </c>
      <c r="D6" s="140">
        <v>774515</v>
      </c>
      <c r="E6" s="140"/>
      <c r="F6" s="140">
        <v>2190706</v>
      </c>
      <c r="G6" s="112"/>
      <c r="H6" s="140">
        <v>3900</v>
      </c>
      <c r="I6" s="140">
        <v>3000</v>
      </c>
      <c r="J6" s="140"/>
      <c r="K6" s="140">
        <v>206338</v>
      </c>
      <c r="L6" s="140">
        <v>0</v>
      </c>
      <c r="M6" s="88">
        <f aca="true" t="shared" si="1" ref="M6:M45">N6+O6+P6+Q6+R6+S6+T6+U6+V6</f>
        <v>1763433</v>
      </c>
      <c r="N6" s="88">
        <v>408222</v>
      </c>
      <c r="O6" s="88">
        <v>0</v>
      </c>
      <c r="P6" s="88">
        <v>1233277</v>
      </c>
      <c r="Q6" s="89">
        <v>0</v>
      </c>
      <c r="R6" s="89">
        <v>3320</v>
      </c>
      <c r="S6" s="89">
        <v>3000</v>
      </c>
      <c r="T6" s="89">
        <v>0</v>
      </c>
      <c r="U6" s="89">
        <v>115614</v>
      </c>
      <c r="V6" s="89">
        <v>0</v>
      </c>
    </row>
    <row r="7" spans="1:22" ht="12.75">
      <c r="A7" s="95" t="s">
        <v>9</v>
      </c>
      <c r="B7" s="138">
        <v>2</v>
      </c>
      <c r="C7" s="139">
        <f t="shared" si="0"/>
        <v>2264789</v>
      </c>
      <c r="D7" s="140">
        <v>756814</v>
      </c>
      <c r="E7" s="140"/>
      <c r="F7" s="140">
        <v>1333509</v>
      </c>
      <c r="G7" s="112"/>
      <c r="H7" s="140">
        <v>2640</v>
      </c>
      <c r="I7" s="140">
        <v>3600</v>
      </c>
      <c r="J7" s="140"/>
      <c r="K7" s="140">
        <v>165226</v>
      </c>
      <c r="L7" s="140">
        <v>3000</v>
      </c>
      <c r="M7" s="88">
        <f t="shared" si="1"/>
        <v>1162158</v>
      </c>
      <c r="N7" s="88">
        <v>362125</v>
      </c>
      <c r="O7" s="88">
        <v>0</v>
      </c>
      <c r="P7" s="88">
        <v>699773</v>
      </c>
      <c r="Q7" s="89">
        <v>0</v>
      </c>
      <c r="R7" s="89">
        <v>1550</v>
      </c>
      <c r="S7" s="89">
        <v>2904</v>
      </c>
      <c r="T7" s="89">
        <v>0</v>
      </c>
      <c r="U7" s="89">
        <v>92806</v>
      </c>
      <c r="V7" s="89">
        <v>3000</v>
      </c>
    </row>
    <row r="8" spans="1:22" ht="12.75">
      <c r="A8" s="95" t="s">
        <v>10</v>
      </c>
      <c r="B8" s="138">
        <v>5</v>
      </c>
      <c r="C8" s="139">
        <f t="shared" si="0"/>
        <v>2633608</v>
      </c>
      <c r="D8" s="140">
        <v>668077</v>
      </c>
      <c r="E8" s="140"/>
      <c r="F8" s="140">
        <v>1398497</v>
      </c>
      <c r="G8" s="112"/>
      <c r="H8" s="140">
        <v>3270</v>
      </c>
      <c r="I8" s="140">
        <v>0</v>
      </c>
      <c r="J8" s="140">
        <v>468000</v>
      </c>
      <c r="K8" s="140">
        <v>88664</v>
      </c>
      <c r="L8" s="140">
        <v>7100</v>
      </c>
      <c r="M8" s="88">
        <f t="shared" si="1"/>
        <v>1408516</v>
      </c>
      <c r="N8" s="88">
        <v>356176</v>
      </c>
      <c r="O8" s="88">
        <v>0</v>
      </c>
      <c r="P8" s="88">
        <v>780464</v>
      </c>
      <c r="Q8" s="89">
        <v>0</v>
      </c>
      <c r="R8" s="89">
        <v>1800</v>
      </c>
      <c r="S8" s="89">
        <v>0</v>
      </c>
      <c r="T8" s="89">
        <v>220000</v>
      </c>
      <c r="U8" s="89">
        <v>49576</v>
      </c>
      <c r="V8" s="89">
        <v>500</v>
      </c>
    </row>
    <row r="9" spans="1:22" ht="12.75">
      <c r="A9" s="95" t="s">
        <v>11</v>
      </c>
      <c r="B9" s="138">
        <v>6</v>
      </c>
      <c r="C9" s="139">
        <f t="shared" si="0"/>
        <v>2288540</v>
      </c>
      <c r="D9" s="140">
        <v>2034916</v>
      </c>
      <c r="E9" s="140"/>
      <c r="F9" s="140"/>
      <c r="G9" s="112"/>
      <c r="H9" s="140">
        <v>3480</v>
      </c>
      <c r="I9" s="140">
        <v>17250</v>
      </c>
      <c r="J9" s="140"/>
      <c r="K9" s="140">
        <v>230509</v>
      </c>
      <c r="L9" s="140">
        <v>2385</v>
      </c>
      <c r="M9" s="88">
        <f t="shared" si="1"/>
        <v>1319502</v>
      </c>
      <c r="N9" s="88">
        <v>1172828</v>
      </c>
      <c r="O9" s="88">
        <v>0</v>
      </c>
      <c r="P9" s="88">
        <v>0</v>
      </c>
      <c r="Q9" s="89">
        <v>0</v>
      </c>
      <c r="R9" s="89">
        <v>2700</v>
      </c>
      <c r="S9" s="89">
        <v>14107</v>
      </c>
      <c r="T9" s="89">
        <v>0</v>
      </c>
      <c r="U9" s="89">
        <v>127631</v>
      </c>
      <c r="V9" s="89">
        <v>2236</v>
      </c>
    </row>
    <row r="10" spans="1:22" ht="12.75">
      <c r="A10" s="95" t="s">
        <v>12</v>
      </c>
      <c r="B10" s="138">
        <v>7</v>
      </c>
      <c r="C10" s="139">
        <f t="shared" si="0"/>
        <v>2418464</v>
      </c>
      <c r="D10" s="140">
        <v>569782</v>
      </c>
      <c r="E10" s="140"/>
      <c r="F10" s="140">
        <v>1692312</v>
      </c>
      <c r="G10" s="112"/>
      <c r="H10" s="140">
        <v>1740</v>
      </c>
      <c r="I10" s="140">
        <v>18500</v>
      </c>
      <c r="J10" s="140"/>
      <c r="K10" s="140">
        <v>132830</v>
      </c>
      <c r="L10" s="140">
        <v>3300</v>
      </c>
      <c r="M10" s="88">
        <f t="shared" si="1"/>
        <v>1316207</v>
      </c>
      <c r="N10" s="88">
        <v>386509</v>
      </c>
      <c r="O10" s="88">
        <v>0</v>
      </c>
      <c r="P10" s="88">
        <v>842799</v>
      </c>
      <c r="Q10" s="89">
        <v>0</v>
      </c>
      <c r="R10" s="89">
        <v>900</v>
      </c>
      <c r="S10" s="89">
        <v>11510</v>
      </c>
      <c r="T10" s="89">
        <v>0</v>
      </c>
      <c r="U10" s="89">
        <v>71765</v>
      </c>
      <c r="V10" s="89">
        <v>2724</v>
      </c>
    </row>
    <row r="11" spans="1:22" ht="12.75">
      <c r="A11" s="95" t="s">
        <v>13</v>
      </c>
      <c r="B11" s="138">
        <v>8</v>
      </c>
      <c r="C11" s="139">
        <f t="shared" si="0"/>
        <v>1938697</v>
      </c>
      <c r="D11" s="140">
        <v>967400</v>
      </c>
      <c r="E11" s="140"/>
      <c r="F11" s="140">
        <v>771737</v>
      </c>
      <c r="G11" s="140">
        <v>12000</v>
      </c>
      <c r="H11" s="140">
        <v>2010</v>
      </c>
      <c r="I11" s="140">
        <v>17600</v>
      </c>
      <c r="J11" s="140"/>
      <c r="K11" s="140">
        <v>167950</v>
      </c>
      <c r="L11" s="140">
        <v>0</v>
      </c>
      <c r="M11" s="88">
        <f t="shared" si="1"/>
        <v>1029826</v>
      </c>
      <c r="N11" s="88">
        <v>539982</v>
      </c>
      <c r="O11" s="88">
        <v>0</v>
      </c>
      <c r="P11" s="88">
        <v>373539</v>
      </c>
      <c r="Q11" s="89">
        <v>6234</v>
      </c>
      <c r="R11" s="89">
        <v>600</v>
      </c>
      <c r="S11" s="89">
        <v>12917</v>
      </c>
      <c r="T11" s="89">
        <v>0</v>
      </c>
      <c r="U11" s="89">
        <v>96554</v>
      </c>
      <c r="V11" s="89">
        <v>0</v>
      </c>
    </row>
    <row r="12" spans="1:22" ht="12.75">
      <c r="A12" s="95" t="s">
        <v>14</v>
      </c>
      <c r="B12" s="138">
        <v>9</v>
      </c>
      <c r="C12" s="139">
        <f t="shared" si="0"/>
        <v>1312476</v>
      </c>
      <c r="D12" s="140">
        <v>449682</v>
      </c>
      <c r="E12" s="140"/>
      <c r="F12" s="140">
        <v>747937</v>
      </c>
      <c r="G12" s="140"/>
      <c r="H12" s="140">
        <v>5100</v>
      </c>
      <c r="I12" s="140">
        <v>1800</v>
      </c>
      <c r="J12" s="140"/>
      <c r="K12" s="140">
        <v>103157</v>
      </c>
      <c r="L12" s="140">
        <v>4800</v>
      </c>
      <c r="M12" s="88">
        <f t="shared" si="1"/>
        <v>706135</v>
      </c>
      <c r="N12" s="88">
        <v>249387</v>
      </c>
      <c r="O12" s="88">
        <v>0</v>
      </c>
      <c r="P12" s="88">
        <v>405363</v>
      </c>
      <c r="Q12" s="89">
        <v>0</v>
      </c>
      <c r="R12" s="89">
        <v>900</v>
      </c>
      <c r="S12" s="89">
        <v>800</v>
      </c>
      <c r="T12" s="89">
        <v>0</v>
      </c>
      <c r="U12" s="89">
        <v>45620</v>
      </c>
      <c r="V12" s="89">
        <v>4065</v>
      </c>
    </row>
    <row r="13" spans="1:22" ht="12.75">
      <c r="A13" s="95" t="s">
        <v>15</v>
      </c>
      <c r="B13" s="138">
        <v>10</v>
      </c>
      <c r="C13" s="139">
        <f t="shared" si="0"/>
        <v>3316919</v>
      </c>
      <c r="D13" s="140">
        <v>2798514</v>
      </c>
      <c r="E13" s="140">
        <v>191581</v>
      </c>
      <c r="F13" s="140"/>
      <c r="G13" s="140">
        <v>6700</v>
      </c>
      <c r="H13" s="140">
        <v>5520</v>
      </c>
      <c r="I13" s="140">
        <v>44600</v>
      </c>
      <c r="J13" s="140"/>
      <c r="K13" s="140">
        <v>259204</v>
      </c>
      <c r="L13" s="140">
        <v>10800</v>
      </c>
      <c r="M13" s="88">
        <f t="shared" si="1"/>
        <v>1860731</v>
      </c>
      <c r="N13" s="88">
        <v>1576299</v>
      </c>
      <c r="O13" s="88">
        <v>100709</v>
      </c>
      <c r="P13" s="88">
        <v>0</v>
      </c>
      <c r="Q13" s="89">
        <v>5441</v>
      </c>
      <c r="R13" s="89">
        <v>3325</v>
      </c>
      <c r="S13" s="89">
        <v>28281</v>
      </c>
      <c r="T13" s="89">
        <v>0</v>
      </c>
      <c r="U13" s="89">
        <v>142417</v>
      </c>
      <c r="V13" s="89">
        <v>4259</v>
      </c>
    </row>
    <row r="14" spans="1:22" ht="12.75">
      <c r="A14" s="95" t="s">
        <v>16</v>
      </c>
      <c r="B14" s="138">
        <v>11</v>
      </c>
      <c r="C14" s="139">
        <f t="shared" si="0"/>
        <v>2171034</v>
      </c>
      <c r="D14" s="140">
        <v>1127854</v>
      </c>
      <c r="E14" s="140"/>
      <c r="F14" s="140">
        <v>881719</v>
      </c>
      <c r="G14" s="112"/>
      <c r="H14" s="140">
        <v>4260</v>
      </c>
      <c r="I14" s="140">
        <v>1100</v>
      </c>
      <c r="J14" s="140"/>
      <c r="K14" s="140">
        <v>154101</v>
      </c>
      <c r="L14" s="140">
        <v>2000</v>
      </c>
      <c r="M14" s="88">
        <f t="shared" si="1"/>
        <v>1221179</v>
      </c>
      <c r="N14" s="88">
        <v>618080</v>
      </c>
      <c r="O14" s="88">
        <v>0</v>
      </c>
      <c r="P14" s="88">
        <v>516417</v>
      </c>
      <c r="Q14" s="89">
        <v>0</v>
      </c>
      <c r="R14" s="89">
        <v>2700</v>
      </c>
      <c r="S14" s="89">
        <v>1064</v>
      </c>
      <c r="T14" s="89">
        <v>0</v>
      </c>
      <c r="U14" s="89">
        <v>80918</v>
      </c>
      <c r="V14" s="89">
        <v>2000</v>
      </c>
    </row>
    <row r="15" spans="1:22" ht="12.75">
      <c r="A15" s="95" t="s">
        <v>17</v>
      </c>
      <c r="B15" s="138">
        <v>12</v>
      </c>
      <c r="C15" s="139">
        <f t="shared" si="0"/>
        <v>3088708</v>
      </c>
      <c r="D15" s="140">
        <v>1642901</v>
      </c>
      <c r="E15" s="140">
        <v>56032</v>
      </c>
      <c r="F15" s="140">
        <v>1163858</v>
      </c>
      <c r="G15" s="112"/>
      <c r="H15" s="140">
        <v>4500</v>
      </c>
      <c r="I15" s="140">
        <v>17000</v>
      </c>
      <c r="J15" s="140"/>
      <c r="K15" s="140">
        <v>197117</v>
      </c>
      <c r="L15" s="140">
        <v>7300</v>
      </c>
      <c r="M15" s="88">
        <f t="shared" si="1"/>
        <v>1701622</v>
      </c>
      <c r="N15" s="88">
        <v>897775</v>
      </c>
      <c r="O15" s="88">
        <v>32228</v>
      </c>
      <c r="P15" s="88">
        <v>642881</v>
      </c>
      <c r="Q15" s="89">
        <v>0</v>
      </c>
      <c r="R15" s="89">
        <v>0</v>
      </c>
      <c r="S15" s="89">
        <v>13866</v>
      </c>
      <c r="T15" s="89">
        <v>0</v>
      </c>
      <c r="U15" s="89">
        <v>107650</v>
      </c>
      <c r="V15" s="89">
        <v>7222</v>
      </c>
    </row>
    <row r="16" spans="1:22" ht="12.75">
      <c r="A16" s="95" t="s">
        <v>18</v>
      </c>
      <c r="B16" s="138">
        <v>13</v>
      </c>
      <c r="C16" s="139">
        <f t="shared" si="0"/>
        <v>1484588</v>
      </c>
      <c r="D16" s="140">
        <v>1341455</v>
      </c>
      <c r="E16" s="140"/>
      <c r="F16" s="140"/>
      <c r="G16" s="112"/>
      <c r="H16" s="140">
        <v>2700</v>
      </c>
      <c r="I16" s="140">
        <v>0</v>
      </c>
      <c r="J16" s="140"/>
      <c r="K16" s="140">
        <v>137733</v>
      </c>
      <c r="L16" s="140">
        <v>2700</v>
      </c>
      <c r="M16" s="88">
        <f t="shared" si="1"/>
        <v>837195</v>
      </c>
      <c r="N16" s="88">
        <v>758012</v>
      </c>
      <c r="O16" s="88">
        <v>0</v>
      </c>
      <c r="P16" s="88">
        <v>0</v>
      </c>
      <c r="Q16" s="89">
        <v>0</v>
      </c>
      <c r="R16" s="89">
        <v>2200</v>
      </c>
      <c r="S16" s="89">
        <v>0</v>
      </c>
      <c r="T16" s="89">
        <v>0</v>
      </c>
      <c r="U16" s="89">
        <v>74285</v>
      </c>
      <c r="V16" s="89">
        <v>2698</v>
      </c>
    </row>
    <row r="17" spans="1:22" ht="12.75">
      <c r="A17" s="95" t="s">
        <v>19</v>
      </c>
      <c r="B17" s="138">
        <v>14</v>
      </c>
      <c r="C17" s="139">
        <f t="shared" si="0"/>
        <v>2195162</v>
      </c>
      <c r="D17" s="140">
        <v>1147150</v>
      </c>
      <c r="E17" s="140"/>
      <c r="F17" s="140">
        <v>894759</v>
      </c>
      <c r="G17" s="112"/>
      <c r="H17" s="140">
        <v>3030</v>
      </c>
      <c r="I17" s="140">
        <v>3000</v>
      </c>
      <c r="J17" s="140"/>
      <c r="K17" s="140">
        <v>141723</v>
      </c>
      <c r="L17" s="140">
        <v>5500</v>
      </c>
      <c r="M17" s="88">
        <f t="shared" si="1"/>
        <v>1213066</v>
      </c>
      <c r="N17" s="88">
        <v>616033</v>
      </c>
      <c r="O17" s="88">
        <v>0</v>
      </c>
      <c r="P17" s="88">
        <v>510776</v>
      </c>
      <c r="Q17" s="89">
        <v>0</v>
      </c>
      <c r="R17" s="89">
        <v>1200</v>
      </c>
      <c r="S17" s="89">
        <v>2984</v>
      </c>
      <c r="T17" s="89">
        <v>0</v>
      </c>
      <c r="U17" s="89">
        <v>76702</v>
      </c>
      <c r="V17" s="89">
        <v>5371</v>
      </c>
    </row>
    <row r="18" spans="1:22" ht="12.75">
      <c r="A18" s="95" t="s">
        <v>20</v>
      </c>
      <c r="B18" s="138">
        <v>16</v>
      </c>
      <c r="C18" s="139">
        <f t="shared" si="0"/>
        <v>1953944</v>
      </c>
      <c r="D18" s="140">
        <v>1734813</v>
      </c>
      <c r="E18" s="140">
        <v>41041</v>
      </c>
      <c r="F18" s="140"/>
      <c r="G18" s="112"/>
      <c r="H18" s="140">
        <v>1800</v>
      </c>
      <c r="I18" s="140">
        <v>18500</v>
      </c>
      <c r="J18" s="140"/>
      <c r="K18" s="140">
        <v>154790</v>
      </c>
      <c r="L18" s="140">
        <v>3000</v>
      </c>
      <c r="M18" s="88">
        <f t="shared" si="1"/>
        <v>1157223</v>
      </c>
      <c r="N18" s="88">
        <v>1026935</v>
      </c>
      <c r="O18" s="88">
        <v>21602</v>
      </c>
      <c r="P18" s="88">
        <v>0</v>
      </c>
      <c r="Q18" s="89">
        <v>0</v>
      </c>
      <c r="R18" s="89">
        <v>740</v>
      </c>
      <c r="S18" s="89">
        <v>18500</v>
      </c>
      <c r="T18" s="89">
        <v>0</v>
      </c>
      <c r="U18" s="89">
        <v>87446</v>
      </c>
      <c r="V18" s="89">
        <v>2000</v>
      </c>
    </row>
    <row r="19" spans="1:22" ht="12.75">
      <c r="A19" s="95" t="s">
        <v>21</v>
      </c>
      <c r="B19" s="138">
        <v>17</v>
      </c>
      <c r="C19" s="139">
        <f t="shared" si="0"/>
        <v>1953232</v>
      </c>
      <c r="D19" s="140">
        <v>1699252</v>
      </c>
      <c r="E19" s="140">
        <v>102241</v>
      </c>
      <c r="F19" s="140"/>
      <c r="G19" s="112"/>
      <c r="H19" s="140">
        <v>3660</v>
      </c>
      <c r="I19" s="140">
        <v>900</v>
      </c>
      <c r="J19" s="140"/>
      <c r="K19" s="140">
        <v>145179</v>
      </c>
      <c r="L19" s="140">
        <v>2000</v>
      </c>
      <c r="M19" s="88">
        <f t="shared" si="1"/>
        <v>1069951</v>
      </c>
      <c r="N19" s="88">
        <v>929084</v>
      </c>
      <c r="O19" s="88">
        <v>54181</v>
      </c>
      <c r="P19" s="88">
        <v>0</v>
      </c>
      <c r="Q19" s="89">
        <v>0</v>
      </c>
      <c r="R19" s="89">
        <v>2729</v>
      </c>
      <c r="S19" s="89">
        <v>864</v>
      </c>
      <c r="T19" s="89">
        <v>0</v>
      </c>
      <c r="U19" s="89">
        <v>81094</v>
      </c>
      <c r="V19" s="89">
        <v>1999</v>
      </c>
    </row>
    <row r="20" spans="1:22" ht="12.75">
      <c r="A20" s="95" t="s">
        <v>22</v>
      </c>
      <c r="B20" s="138">
        <v>18</v>
      </c>
      <c r="C20" s="139">
        <f t="shared" si="0"/>
        <v>2802512</v>
      </c>
      <c r="D20" s="140">
        <v>2546570</v>
      </c>
      <c r="E20" s="140"/>
      <c r="F20" s="140"/>
      <c r="G20" s="112"/>
      <c r="H20" s="140">
        <v>3810</v>
      </c>
      <c r="I20" s="140">
        <v>2000</v>
      </c>
      <c r="J20" s="140"/>
      <c r="K20" s="140">
        <v>247657</v>
      </c>
      <c r="L20" s="140">
        <v>2475</v>
      </c>
      <c r="M20" s="88">
        <f t="shared" si="1"/>
        <v>1518473</v>
      </c>
      <c r="N20" s="88">
        <v>1377707</v>
      </c>
      <c r="O20" s="88">
        <v>0</v>
      </c>
      <c r="P20" s="88">
        <v>0</v>
      </c>
      <c r="Q20" s="89">
        <v>0</v>
      </c>
      <c r="R20" s="89">
        <v>2280</v>
      </c>
      <c r="S20" s="89">
        <v>2000</v>
      </c>
      <c r="T20" s="89">
        <v>0</v>
      </c>
      <c r="U20" s="89">
        <v>134021</v>
      </c>
      <c r="V20" s="89">
        <v>2465</v>
      </c>
    </row>
    <row r="21" spans="1:22" ht="12.75">
      <c r="A21" s="95" t="s">
        <v>23</v>
      </c>
      <c r="B21" s="138">
        <v>19</v>
      </c>
      <c r="C21" s="139">
        <f t="shared" si="0"/>
        <v>1896605</v>
      </c>
      <c r="D21" s="140">
        <v>294457</v>
      </c>
      <c r="E21" s="140"/>
      <c r="F21" s="140">
        <v>1471965</v>
      </c>
      <c r="G21" s="112"/>
      <c r="H21" s="140">
        <v>2940</v>
      </c>
      <c r="I21" s="140">
        <v>3000</v>
      </c>
      <c r="J21" s="140"/>
      <c r="K21" s="140">
        <v>120243</v>
      </c>
      <c r="L21" s="140">
        <v>4000</v>
      </c>
      <c r="M21" s="88">
        <f t="shared" si="1"/>
        <v>994345</v>
      </c>
      <c r="N21" s="88">
        <v>157232</v>
      </c>
      <c r="O21" s="88">
        <v>0</v>
      </c>
      <c r="P21" s="88">
        <v>766534</v>
      </c>
      <c r="Q21" s="89">
        <v>0</v>
      </c>
      <c r="R21" s="89">
        <v>1200</v>
      </c>
      <c r="S21" s="89">
        <v>2957</v>
      </c>
      <c r="T21" s="89">
        <v>0</v>
      </c>
      <c r="U21" s="89">
        <v>62821</v>
      </c>
      <c r="V21" s="89">
        <v>3601</v>
      </c>
    </row>
    <row r="22" spans="1:22" ht="12.75">
      <c r="A22" s="95" t="s">
        <v>24</v>
      </c>
      <c r="B22" s="138">
        <v>20</v>
      </c>
      <c r="C22" s="139">
        <f t="shared" si="0"/>
        <v>1484066</v>
      </c>
      <c r="D22" s="140">
        <v>1257240</v>
      </c>
      <c r="E22" s="140">
        <v>64201</v>
      </c>
      <c r="F22" s="140"/>
      <c r="G22" s="112"/>
      <c r="H22" s="140">
        <v>1470</v>
      </c>
      <c r="I22" s="140">
        <v>4200</v>
      </c>
      <c r="J22" s="140"/>
      <c r="K22" s="140">
        <v>156155</v>
      </c>
      <c r="L22" s="140">
        <v>800</v>
      </c>
      <c r="M22" s="88">
        <f t="shared" si="1"/>
        <v>813653</v>
      </c>
      <c r="N22" s="88">
        <v>696837</v>
      </c>
      <c r="O22" s="88">
        <v>32104</v>
      </c>
      <c r="P22" s="88">
        <v>0</v>
      </c>
      <c r="Q22" s="89">
        <v>0</v>
      </c>
      <c r="R22" s="89">
        <v>600</v>
      </c>
      <c r="S22" s="89">
        <v>920</v>
      </c>
      <c r="T22" s="89">
        <v>0</v>
      </c>
      <c r="U22" s="89">
        <v>82392</v>
      </c>
      <c r="V22" s="89">
        <v>800</v>
      </c>
    </row>
    <row r="23" spans="1:22" ht="12.75">
      <c r="A23" s="95" t="s">
        <v>25</v>
      </c>
      <c r="B23" s="138">
        <v>21</v>
      </c>
      <c r="C23" s="139">
        <f t="shared" si="0"/>
        <v>2392759</v>
      </c>
      <c r="D23" s="140">
        <v>2076079</v>
      </c>
      <c r="E23" s="140">
        <v>57551</v>
      </c>
      <c r="F23" s="140"/>
      <c r="G23" s="112"/>
      <c r="H23" s="140">
        <v>3120</v>
      </c>
      <c r="I23" s="140">
        <v>8100</v>
      </c>
      <c r="J23" s="140"/>
      <c r="K23" s="140">
        <v>245659</v>
      </c>
      <c r="L23" s="140">
        <v>2250</v>
      </c>
      <c r="M23" s="88">
        <f t="shared" si="1"/>
        <v>1387031</v>
      </c>
      <c r="N23" s="88">
        <v>1200453</v>
      </c>
      <c r="O23" s="88">
        <v>37187</v>
      </c>
      <c r="P23" s="88">
        <v>0</v>
      </c>
      <c r="Q23" s="89">
        <v>0</v>
      </c>
      <c r="R23" s="89">
        <v>2085</v>
      </c>
      <c r="S23" s="89">
        <v>5657</v>
      </c>
      <c r="T23" s="89">
        <v>0</v>
      </c>
      <c r="U23" s="89">
        <v>139400</v>
      </c>
      <c r="V23" s="89">
        <v>2249</v>
      </c>
    </row>
    <row r="24" spans="1:22" ht="12.75">
      <c r="A24" s="95" t="s">
        <v>26</v>
      </c>
      <c r="B24" s="138">
        <v>23</v>
      </c>
      <c r="C24" s="139">
        <f t="shared" si="0"/>
        <v>1790882</v>
      </c>
      <c r="D24" s="140">
        <v>1548002</v>
      </c>
      <c r="E24" s="140">
        <v>70623</v>
      </c>
      <c r="F24" s="140"/>
      <c r="G24" s="112"/>
      <c r="H24" s="140">
        <v>4050</v>
      </c>
      <c r="I24" s="140">
        <v>0</v>
      </c>
      <c r="J24" s="140"/>
      <c r="K24" s="140">
        <v>166207</v>
      </c>
      <c r="L24" s="140">
        <v>2000</v>
      </c>
      <c r="M24" s="88">
        <f t="shared" si="1"/>
        <v>998001</v>
      </c>
      <c r="N24" s="88">
        <v>875280</v>
      </c>
      <c r="O24" s="88">
        <v>34152</v>
      </c>
      <c r="P24" s="88">
        <v>0</v>
      </c>
      <c r="Q24" s="89">
        <v>0</v>
      </c>
      <c r="R24" s="89">
        <v>3825</v>
      </c>
      <c r="S24" s="89">
        <v>0</v>
      </c>
      <c r="T24" s="89">
        <v>0</v>
      </c>
      <c r="U24" s="89">
        <v>82757</v>
      </c>
      <c r="V24" s="89">
        <v>1987</v>
      </c>
    </row>
    <row r="25" spans="1:22" ht="12.75">
      <c r="A25" s="95" t="s">
        <v>27</v>
      </c>
      <c r="B25" s="138">
        <v>26</v>
      </c>
      <c r="C25" s="139">
        <f t="shared" si="0"/>
        <v>1520093</v>
      </c>
      <c r="D25" s="140">
        <v>1239738</v>
      </c>
      <c r="E25" s="140">
        <v>56961</v>
      </c>
      <c r="F25" s="140"/>
      <c r="G25" s="112"/>
      <c r="H25" s="140">
        <v>1950</v>
      </c>
      <c r="I25" s="140">
        <v>17000</v>
      </c>
      <c r="J25" s="140"/>
      <c r="K25" s="140">
        <v>194844</v>
      </c>
      <c r="L25" s="140">
        <v>9600</v>
      </c>
      <c r="M25" s="88">
        <f t="shared" si="1"/>
        <v>908930</v>
      </c>
      <c r="N25" s="88">
        <v>747227</v>
      </c>
      <c r="O25" s="88">
        <v>30792</v>
      </c>
      <c r="P25" s="88">
        <v>0</v>
      </c>
      <c r="Q25" s="89">
        <v>0</v>
      </c>
      <c r="R25" s="89">
        <v>1010</v>
      </c>
      <c r="S25" s="89">
        <v>14195</v>
      </c>
      <c r="T25" s="89">
        <v>0</v>
      </c>
      <c r="U25" s="89">
        <v>110516</v>
      </c>
      <c r="V25" s="89">
        <v>5190</v>
      </c>
    </row>
    <row r="26" spans="1:22" ht="12.75">
      <c r="A26" s="95" t="s">
        <v>28</v>
      </c>
      <c r="B26" s="138">
        <v>27</v>
      </c>
      <c r="C26" s="139">
        <f t="shared" si="0"/>
        <v>2310488</v>
      </c>
      <c r="D26" s="140">
        <v>371780</v>
      </c>
      <c r="E26" s="140"/>
      <c r="F26" s="140">
        <v>1843687</v>
      </c>
      <c r="G26" s="112"/>
      <c r="H26" s="140">
        <v>3360</v>
      </c>
      <c r="I26" s="140">
        <v>3500</v>
      </c>
      <c r="J26" s="140"/>
      <c r="K26" s="140">
        <v>77781</v>
      </c>
      <c r="L26" s="140">
        <v>10380</v>
      </c>
      <c r="M26" s="88">
        <f t="shared" si="1"/>
        <v>1290448</v>
      </c>
      <c r="N26" s="88">
        <v>246574</v>
      </c>
      <c r="O26" s="88">
        <v>0</v>
      </c>
      <c r="P26" s="88">
        <v>997534</v>
      </c>
      <c r="Q26" s="89">
        <v>0</v>
      </c>
      <c r="R26" s="89">
        <v>0</v>
      </c>
      <c r="S26" s="89">
        <v>3000</v>
      </c>
      <c r="T26" s="89">
        <v>0</v>
      </c>
      <c r="U26" s="89">
        <v>39741</v>
      </c>
      <c r="V26" s="89">
        <v>3599</v>
      </c>
    </row>
    <row r="27" spans="1:22" ht="12.75">
      <c r="A27" s="95" t="s">
        <v>29</v>
      </c>
      <c r="B27" s="138">
        <v>28</v>
      </c>
      <c r="C27" s="139">
        <f t="shared" si="0"/>
        <v>1545386</v>
      </c>
      <c r="D27" s="140">
        <v>1347520</v>
      </c>
      <c r="E27" s="140"/>
      <c r="F27" s="140"/>
      <c r="G27" s="112"/>
      <c r="H27" s="140">
        <v>1950</v>
      </c>
      <c r="I27" s="140">
        <v>6200</v>
      </c>
      <c r="J27" s="140"/>
      <c r="K27" s="140">
        <v>187196</v>
      </c>
      <c r="L27" s="140">
        <v>2520</v>
      </c>
      <c r="M27" s="88">
        <f t="shared" si="1"/>
        <v>877248</v>
      </c>
      <c r="N27" s="88">
        <v>773059</v>
      </c>
      <c r="O27" s="88">
        <v>0</v>
      </c>
      <c r="P27" s="88">
        <v>0</v>
      </c>
      <c r="Q27" s="89">
        <v>0</v>
      </c>
      <c r="R27" s="89">
        <v>1090</v>
      </c>
      <c r="S27" s="89">
        <v>568</v>
      </c>
      <c r="T27" s="89">
        <v>0</v>
      </c>
      <c r="U27" s="89">
        <v>100011</v>
      </c>
      <c r="V27" s="89">
        <v>2520</v>
      </c>
    </row>
    <row r="28" spans="1:22" ht="12.75">
      <c r="A28" s="95" t="s">
        <v>30</v>
      </c>
      <c r="B28" s="138">
        <v>29</v>
      </c>
      <c r="C28" s="139">
        <f t="shared" si="0"/>
        <v>1826330</v>
      </c>
      <c r="D28" s="140">
        <v>1575233</v>
      </c>
      <c r="E28" s="140">
        <v>83137</v>
      </c>
      <c r="F28" s="140"/>
      <c r="G28" s="112"/>
      <c r="H28" s="140">
        <v>3900</v>
      </c>
      <c r="I28" s="140">
        <v>180</v>
      </c>
      <c r="J28" s="140"/>
      <c r="K28" s="140">
        <v>162880</v>
      </c>
      <c r="L28" s="140">
        <v>1000</v>
      </c>
      <c r="M28" s="88">
        <f t="shared" si="1"/>
        <v>1043657</v>
      </c>
      <c r="N28" s="88">
        <v>894940</v>
      </c>
      <c r="O28" s="88">
        <v>52179</v>
      </c>
      <c r="P28" s="88">
        <v>0</v>
      </c>
      <c r="Q28" s="89">
        <v>0</v>
      </c>
      <c r="R28" s="89">
        <v>2700</v>
      </c>
      <c r="S28" s="89">
        <v>178</v>
      </c>
      <c r="T28" s="89">
        <v>0</v>
      </c>
      <c r="U28" s="89">
        <v>92661</v>
      </c>
      <c r="V28" s="89">
        <v>999</v>
      </c>
    </row>
    <row r="29" spans="1:22" ht="12.75">
      <c r="A29" s="95" t="s">
        <v>31</v>
      </c>
      <c r="B29" s="138">
        <v>31</v>
      </c>
      <c r="C29" s="139">
        <f t="shared" si="0"/>
        <v>5286969</v>
      </c>
      <c r="D29" s="140">
        <v>2967794</v>
      </c>
      <c r="E29" s="140">
        <v>142687</v>
      </c>
      <c r="F29" s="140">
        <v>1819669</v>
      </c>
      <c r="G29" s="112"/>
      <c r="H29" s="140">
        <v>7320</v>
      </c>
      <c r="I29" s="140">
        <v>15000</v>
      </c>
      <c r="J29" s="140"/>
      <c r="K29" s="140">
        <v>330699</v>
      </c>
      <c r="L29" s="140">
        <v>3800</v>
      </c>
      <c r="M29" s="88">
        <f t="shared" si="1"/>
        <v>2802351</v>
      </c>
      <c r="N29" s="88">
        <v>1624077</v>
      </c>
      <c r="O29" s="88">
        <v>71160</v>
      </c>
      <c r="P29" s="88">
        <v>913825</v>
      </c>
      <c r="Q29" s="89">
        <v>0</v>
      </c>
      <c r="R29" s="89">
        <v>3900</v>
      </c>
      <c r="S29" s="89">
        <v>13561</v>
      </c>
      <c r="T29" s="89">
        <v>0</v>
      </c>
      <c r="U29" s="89">
        <v>172028</v>
      </c>
      <c r="V29" s="89">
        <v>3800</v>
      </c>
    </row>
    <row r="30" spans="1:22" ht="12.75">
      <c r="A30" s="95" t="s">
        <v>32</v>
      </c>
      <c r="B30" s="138">
        <v>33</v>
      </c>
      <c r="C30" s="139">
        <f t="shared" si="0"/>
        <v>2805371</v>
      </c>
      <c r="D30" s="140">
        <v>2518804</v>
      </c>
      <c r="E30" s="140"/>
      <c r="F30" s="140"/>
      <c r="G30" s="112"/>
      <c r="H30" s="140">
        <v>4020</v>
      </c>
      <c r="I30" s="140">
        <v>17700</v>
      </c>
      <c r="J30" s="140"/>
      <c r="K30" s="140">
        <v>262847</v>
      </c>
      <c r="L30" s="140">
        <v>2000</v>
      </c>
      <c r="M30" s="88">
        <f t="shared" si="1"/>
        <v>1561027</v>
      </c>
      <c r="N30" s="88">
        <v>1401089</v>
      </c>
      <c r="O30" s="88">
        <v>0</v>
      </c>
      <c r="P30" s="88">
        <v>0</v>
      </c>
      <c r="Q30" s="89">
        <v>0</v>
      </c>
      <c r="R30" s="89">
        <v>3150</v>
      </c>
      <c r="S30" s="89">
        <v>15504</v>
      </c>
      <c r="T30" s="89">
        <v>0</v>
      </c>
      <c r="U30" s="89">
        <v>139284</v>
      </c>
      <c r="V30" s="89">
        <v>2000</v>
      </c>
    </row>
    <row r="31" spans="1:22" ht="12.75">
      <c r="A31" s="95" t="s">
        <v>33</v>
      </c>
      <c r="B31" s="138">
        <v>34</v>
      </c>
      <c r="C31" s="139">
        <f t="shared" si="0"/>
        <v>2134552</v>
      </c>
      <c r="D31" s="140">
        <v>1843910</v>
      </c>
      <c r="E31" s="140">
        <v>63254</v>
      </c>
      <c r="F31" s="140"/>
      <c r="G31" s="112"/>
      <c r="H31" s="140">
        <v>4680</v>
      </c>
      <c r="I31" s="140">
        <v>16800</v>
      </c>
      <c r="J31" s="140"/>
      <c r="K31" s="140">
        <v>205908</v>
      </c>
      <c r="L31" s="140">
        <v>0</v>
      </c>
      <c r="M31" s="88">
        <f t="shared" si="1"/>
        <v>1095689</v>
      </c>
      <c r="N31" s="88">
        <v>941038</v>
      </c>
      <c r="O31" s="88">
        <v>30182</v>
      </c>
      <c r="P31" s="88">
        <v>0</v>
      </c>
      <c r="Q31" s="89"/>
      <c r="R31" s="89">
        <v>2700</v>
      </c>
      <c r="S31" s="89">
        <v>11765</v>
      </c>
      <c r="T31" s="89">
        <v>0</v>
      </c>
      <c r="U31" s="89">
        <v>110004</v>
      </c>
      <c r="V31" s="89">
        <v>0</v>
      </c>
    </row>
    <row r="32" spans="1:22" ht="12.75">
      <c r="A32" s="95" t="s">
        <v>34</v>
      </c>
      <c r="B32" s="138">
        <v>35</v>
      </c>
      <c r="C32" s="139">
        <f t="shared" si="0"/>
        <v>1886626</v>
      </c>
      <c r="D32" s="140">
        <v>1638368</v>
      </c>
      <c r="E32" s="140">
        <v>61309</v>
      </c>
      <c r="F32" s="140"/>
      <c r="G32" s="112"/>
      <c r="H32" s="140">
        <v>1710</v>
      </c>
      <c r="I32" s="140">
        <v>1000</v>
      </c>
      <c r="J32" s="140"/>
      <c r="K32" s="140">
        <v>181289</v>
      </c>
      <c r="L32" s="140">
        <v>2950</v>
      </c>
      <c r="M32" s="88">
        <f t="shared" si="1"/>
        <v>1127615</v>
      </c>
      <c r="N32" s="88">
        <v>996339</v>
      </c>
      <c r="O32" s="88">
        <v>35076</v>
      </c>
      <c r="P32" s="88">
        <v>0</v>
      </c>
      <c r="Q32" s="89">
        <v>0</v>
      </c>
      <c r="R32" s="89">
        <v>1710</v>
      </c>
      <c r="S32" s="89">
        <v>1000</v>
      </c>
      <c r="T32" s="89">
        <v>0</v>
      </c>
      <c r="U32" s="89">
        <v>90542</v>
      </c>
      <c r="V32" s="89">
        <v>2948</v>
      </c>
    </row>
    <row r="33" spans="1:22" ht="12.75">
      <c r="A33" s="100" t="s">
        <v>35</v>
      </c>
      <c r="B33" s="138" t="s">
        <v>36</v>
      </c>
      <c r="C33" s="139">
        <f t="shared" si="0"/>
        <v>1703103</v>
      </c>
      <c r="D33" s="140"/>
      <c r="E33" s="140"/>
      <c r="F33" s="140">
        <v>1595582</v>
      </c>
      <c r="G33" s="112"/>
      <c r="H33" s="140">
        <v>3810</v>
      </c>
      <c r="I33" s="140"/>
      <c r="J33" s="140"/>
      <c r="K33" s="140">
        <v>96211</v>
      </c>
      <c r="L33" s="140">
        <v>7500</v>
      </c>
      <c r="M33" s="88">
        <f t="shared" si="1"/>
        <v>933522</v>
      </c>
      <c r="N33" s="88">
        <v>0</v>
      </c>
      <c r="O33" s="88">
        <v>0</v>
      </c>
      <c r="P33" s="88">
        <v>888066</v>
      </c>
      <c r="Q33" s="89">
        <v>0</v>
      </c>
      <c r="R33" s="89">
        <v>0</v>
      </c>
      <c r="S33" s="89">
        <v>0</v>
      </c>
      <c r="T33" s="89">
        <v>0</v>
      </c>
      <c r="U33" s="89">
        <v>40448</v>
      </c>
      <c r="V33" s="89">
        <v>5008</v>
      </c>
    </row>
    <row r="34" spans="1:22" ht="12.75">
      <c r="A34" s="95" t="s">
        <v>37</v>
      </c>
      <c r="B34" s="138">
        <v>37</v>
      </c>
      <c r="C34" s="139">
        <f t="shared" si="0"/>
        <v>824827</v>
      </c>
      <c r="D34" s="140">
        <v>777021</v>
      </c>
      <c r="E34" s="140">
        <v>44426</v>
      </c>
      <c r="F34" s="140"/>
      <c r="G34" s="112"/>
      <c r="H34" s="140">
        <v>1380</v>
      </c>
      <c r="I34" s="140">
        <v>0</v>
      </c>
      <c r="J34" s="140"/>
      <c r="K34" s="140">
        <v>0</v>
      </c>
      <c r="L34" s="140">
        <v>2000</v>
      </c>
      <c r="M34" s="88">
        <f t="shared" si="1"/>
        <v>412414</v>
      </c>
      <c r="N34" s="88">
        <v>382554</v>
      </c>
      <c r="O34" s="88">
        <v>27261</v>
      </c>
      <c r="P34" s="88">
        <v>0</v>
      </c>
      <c r="Q34" s="89">
        <v>0</v>
      </c>
      <c r="R34" s="89">
        <v>600</v>
      </c>
      <c r="S34" s="89">
        <v>0</v>
      </c>
      <c r="T34" s="89">
        <v>0</v>
      </c>
      <c r="U34" s="89">
        <v>0</v>
      </c>
      <c r="V34" s="89">
        <v>1999</v>
      </c>
    </row>
    <row r="35" spans="1:22" ht="12.75">
      <c r="A35" s="95" t="s">
        <v>38</v>
      </c>
      <c r="B35" s="138">
        <v>39</v>
      </c>
      <c r="C35" s="139">
        <f t="shared" si="0"/>
        <v>3382716</v>
      </c>
      <c r="D35" s="140">
        <v>3059279</v>
      </c>
      <c r="E35" s="140"/>
      <c r="F35" s="140"/>
      <c r="G35" s="112"/>
      <c r="H35" s="140">
        <v>4500</v>
      </c>
      <c r="I35" s="140">
        <v>0</v>
      </c>
      <c r="J35" s="140"/>
      <c r="K35" s="140">
        <v>313137</v>
      </c>
      <c r="L35" s="140">
        <v>5800</v>
      </c>
      <c r="M35" s="88">
        <f t="shared" si="1"/>
        <v>1818064</v>
      </c>
      <c r="N35" s="88">
        <v>1630087</v>
      </c>
      <c r="O35" s="88">
        <v>0</v>
      </c>
      <c r="P35" s="88">
        <v>0</v>
      </c>
      <c r="Q35" s="89">
        <v>0</v>
      </c>
      <c r="R35" s="89">
        <v>685</v>
      </c>
      <c r="S35" s="89">
        <v>0</v>
      </c>
      <c r="T35" s="89">
        <v>0</v>
      </c>
      <c r="U35" s="89">
        <v>183496</v>
      </c>
      <c r="V35" s="89">
        <v>3796</v>
      </c>
    </row>
    <row r="36" spans="1:22" ht="12.75">
      <c r="A36" s="95" t="s">
        <v>39</v>
      </c>
      <c r="B36" s="138">
        <v>40</v>
      </c>
      <c r="C36" s="139">
        <f t="shared" si="0"/>
        <v>3048516</v>
      </c>
      <c r="D36" s="140">
        <v>2651048</v>
      </c>
      <c r="E36" s="140">
        <v>150359</v>
      </c>
      <c r="F36" s="140"/>
      <c r="G36" s="112"/>
      <c r="H36" s="140">
        <v>2490</v>
      </c>
      <c r="I36" s="140">
        <v>2500</v>
      </c>
      <c r="J36" s="140"/>
      <c r="K36" s="140">
        <v>242119</v>
      </c>
      <c r="L36" s="140">
        <v>0</v>
      </c>
      <c r="M36" s="88">
        <f t="shared" si="1"/>
        <v>1677386</v>
      </c>
      <c r="N36" s="88">
        <v>1451186</v>
      </c>
      <c r="O36" s="88">
        <v>88331</v>
      </c>
      <c r="P36" s="88">
        <v>0</v>
      </c>
      <c r="Q36" s="89">
        <v>0</v>
      </c>
      <c r="R36" s="89">
        <v>600</v>
      </c>
      <c r="S36" s="89">
        <v>2500</v>
      </c>
      <c r="T36" s="89">
        <v>0</v>
      </c>
      <c r="U36" s="89">
        <v>134769</v>
      </c>
      <c r="V36" s="89">
        <v>0</v>
      </c>
    </row>
    <row r="37" spans="1:22" ht="12.75">
      <c r="A37" s="95" t="s">
        <v>40</v>
      </c>
      <c r="B37" s="138">
        <v>41</v>
      </c>
      <c r="C37" s="139">
        <f t="shared" si="0"/>
        <v>3028466</v>
      </c>
      <c r="D37" s="140">
        <v>698640</v>
      </c>
      <c r="E37" s="140"/>
      <c r="F37" s="140">
        <v>2130361</v>
      </c>
      <c r="G37" s="112"/>
      <c r="H37" s="140">
        <v>7980</v>
      </c>
      <c r="I37" s="140">
        <v>0</v>
      </c>
      <c r="J37" s="140"/>
      <c r="K37" s="140">
        <v>187805</v>
      </c>
      <c r="L37" s="140">
        <v>3680</v>
      </c>
      <c r="M37" s="88">
        <f t="shared" si="1"/>
        <v>1628339</v>
      </c>
      <c r="N37" s="88">
        <v>383189</v>
      </c>
      <c r="O37" s="88">
        <v>0</v>
      </c>
      <c r="P37" s="88">
        <v>1164064</v>
      </c>
      <c r="Q37" s="89">
        <v>0</v>
      </c>
      <c r="R37" s="89">
        <v>3900</v>
      </c>
      <c r="S37" s="89">
        <v>0</v>
      </c>
      <c r="T37" s="89">
        <v>0</v>
      </c>
      <c r="U37" s="89">
        <v>73572</v>
      </c>
      <c r="V37" s="89">
        <v>3614</v>
      </c>
    </row>
    <row r="38" spans="1:22" ht="12.75">
      <c r="A38" s="95" t="s">
        <v>41</v>
      </c>
      <c r="B38" s="138">
        <v>42</v>
      </c>
      <c r="C38" s="139">
        <f t="shared" si="0"/>
        <v>4164162</v>
      </c>
      <c r="D38" s="140">
        <v>1808050</v>
      </c>
      <c r="E38" s="140">
        <v>39328</v>
      </c>
      <c r="F38" s="140">
        <v>1697110</v>
      </c>
      <c r="G38" s="112"/>
      <c r="H38" s="140">
        <v>5250</v>
      </c>
      <c r="I38" s="140">
        <v>19600</v>
      </c>
      <c r="J38" s="140">
        <v>372000</v>
      </c>
      <c r="K38" s="140">
        <v>218504</v>
      </c>
      <c r="L38" s="140">
        <v>4320</v>
      </c>
      <c r="M38" s="88">
        <f t="shared" si="1"/>
        <v>2338934</v>
      </c>
      <c r="N38" s="88">
        <v>1048444</v>
      </c>
      <c r="O38" s="88">
        <v>28758</v>
      </c>
      <c r="P38" s="88">
        <v>938068</v>
      </c>
      <c r="Q38" s="89">
        <v>0</v>
      </c>
      <c r="R38" s="89">
        <v>3200</v>
      </c>
      <c r="S38" s="89">
        <v>16895</v>
      </c>
      <c r="T38" s="89">
        <v>186000</v>
      </c>
      <c r="U38" s="89">
        <v>113258</v>
      </c>
      <c r="V38" s="89">
        <v>4311</v>
      </c>
    </row>
    <row r="39" spans="1:22" ht="12.75">
      <c r="A39" s="95" t="s">
        <v>42</v>
      </c>
      <c r="B39" s="138">
        <v>43</v>
      </c>
      <c r="C39" s="139">
        <f t="shared" si="0"/>
        <v>4705367</v>
      </c>
      <c r="D39" s="140">
        <v>2022522</v>
      </c>
      <c r="E39" s="140">
        <v>106574</v>
      </c>
      <c r="F39" s="140">
        <v>2254826</v>
      </c>
      <c r="G39" s="112"/>
      <c r="H39" s="140">
        <v>6930</v>
      </c>
      <c r="I39" s="140">
        <v>20700</v>
      </c>
      <c r="J39" s="140"/>
      <c r="K39" s="140">
        <v>287815</v>
      </c>
      <c r="L39" s="140">
        <v>6000</v>
      </c>
      <c r="M39" s="88">
        <f t="shared" si="1"/>
        <v>2685997</v>
      </c>
      <c r="N39" s="88">
        <v>1196732</v>
      </c>
      <c r="O39" s="88">
        <v>58531</v>
      </c>
      <c r="P39" s="88">
        <v>1258671</v>
      </c>
      <c r="Q39" s="89">
        <v>0</v>
      </c>
      <c r="R39" s="89">
        <v>4200</v>
      </c>
      <c r="S39" s="89">
        <v>17728</v>
      </c>
      <c r="T39" s="89">
        <v>0</v>
      </c>
      <c r="U39" s="89">
        <v>144135</v>
      </c>
      <c r="V39" s="89">
        <v>6000</v>
      </c>
    </row>
    <row r="40" spans="1:22" ht="12.75">
      <c r="A40" s="95" t="s">
        <v>43</v>
      </c>
      <c r="B40" s="138">
        <v>44</v>
      </c>
      <c r="C40" s="139">
        <f t="shared" si="0"/>
        <v>2892375</v>
      </c>
      <c r="D40" s="140">
        <v>887662</v>
      </c>
      <c r="E40" s="140"/>
      <c r="F40" s="140">
        <v>1811840</v>
      </c>
      <c r="G40" s="112"/>
      <c r="H40" s="140">
        <v>3090</v>
      </c>
      <c r="I40" s="140">
        <v>4600</v>
      </c>
      <c r="J40" s="140"/>
      <c r="K40" s="140">
        <v>182888</v>
      </c>
      <c r="L40" s="140">
        <v>2295</v>
      </c>
      <c r="M40" s="88">
        <f t="shared" si="1"/>
        <v>1532959</v>
      </c>
      <c r="N40" s="88">
        <v>464880</v>
      </c>
      <c r="O40" s="88">
        <v>0</v>
      </c>
      <c r="P40" s="88">
        <v>970494</v>
      </c>
      <c r="Q40" s="89">
        <v>0</v>
      </c>
      <c r="R40" s="89">
        <v>1700</v>
      </c>
      <c r="S40" s="89">
        <v>599</v>
      </c>
      <c r="T40" s="89">
        <v>0</v>
      </c>
      <c r="U40" s="89">
        <v>93008</v>
      </c>
      <c r="V40" s="89">
        <v>2278</v>
      </c>
    </row>
    <row r="41" spans="1:22" ht="12.75">
      <c r="A41" s="95" t="s">
        <v>44</v>
      </c>
      <c r="B41" s="138">
        <v>45</v>
      </c>
      <c r="C41" s="139">
        <f t="shared" si="0"/>
        <v>1536900</v>
      </c>
      <c r="D41" s="140">
        <v>1162728</v>
      </c>
      <c r="E41" s="140">
        <v>109428</v>
      </c>
      <c r="F41" s="140"/>
      <c r="G41" s="112"/>
      <c r="H41" s="140">
        <v>3630</v>
      </c>
      <c r="I41" s="140">
        <v>4160</v>
      </c>
      <c r="J41" s="140"/>
      <c r="K41" s="140">
        <v>255954</v>
      </c>
      <c r="L41" s="140">
        <v>1000</v>
      </c>
      <c r="M41" s="88">
        <f t="shared" si="1"/>
        <v>891069</v>
      </c>
      <c r="N41" s="88">
        <v>692331</v>
      </c>
      <c r="O41" s="88">
        <v>58711</v>
      </c>
      <c r="P41" s="88">
        <v>0</v>
      </c>
      <c r="Q41" s="89">
        <v>0</v>
      </c>
      <c r="R41" s="89">
        <v>2700</v>
      </c>
      <c r="S41" s="89">
        <v>1591</v>
      </c>
      <c r="T41" s="89">
        <v>0</v>
      </c>
      <c r="U41" s="89">
        <v>135736</v>
      </c>
      <c r="V41" s="89">
        <v>0</v>
      </c>
    </row>
    <row r="42" spans="1:22" ht="12.75">
      <c r="A42" s="95" t="s">
        <v>45</v>
      </c>
      <c r="B42" s="138">
        <v>46</v>
      </c>
      <c r="C42" s="139">
        <f t="shared" si="0"/>
        <v>3452801</v>
      </c>
      <c r="D42" s="140">
        <v>1748046</v>
      </c>
      <c r="E42" s="140">
        <v>79442</v>
      </c>
      <c r="F42" s="140">
        <v>1298272</v>
      </c>
      <c r="G42" s="112"/>
      <c r="H42" s="140">
        <v>4680</v>
      </c>
      <c r="I42" s="140">
        <v>0</v>
      </c>
      <c r="J42" s="140"/>
      <c r="K42" s="140">
        <v>318361</v>
      </c>
      <c r="L42" s="140">
        <v>4000</v>
      </c>
      <c r="M42" s="88">
        <f t="shared" si="1"/>
        <v>2041202</v>
      </c>
      <c r="N42" s="88">
        <v>1025429</v>
      </c>
      <c r="O42" s="88">
        <v>44165</v>
      </c>
      <c r="P42" s="88">
        <v>792471</v>
      </c>
      <c r="Q42" s="89">
        <v>0</v>
      </c>
      <c r="R42" s="89">
        <v>3050</v>
      </c>
      <c r="S42" s="89">
        <v>0</v>
      </c>
      <c r="T42" s="89">
        <v>0</v>
      </c>
      <c r="U42" s="89">
        <v>172088</v>
      </c>
      <c r="V42" s="89">
        <v>3999</v>
      </c>
    </row>
    <row r="43" spans="1:22" ht="12.75">
      <c r="A43" s="95" t="s">
        <v>46</v>
      </c>
      <c r="B43" s="138">
        <v>47</v>
      </c>
      <c r="C43" s="139">
        <f t="shared" si="0"/>
        <v>6497022</v>
      </c>
      <c r="D43" s="140">
        <v>3373520</v>
      </c>
      <c r="E43" s="140">
        <v>180336</v>
      </c>
      <c r="F43" s="140">
        <v>2385478</v>
      </c>
      <c r="G43" s="112"/>
      <c r="H43" s="140">
        <v>9630</v>
      </c>
      <c r="I43" s="140">
        <v>28000</v>
      </c>
      <c r="J43" s="140"/>
      <c r="K43" s="140">
        <v>489458</v>
      </c>
      <c r="L43" s="140">
        <v>30600</v>
      </c>
      <c r="M43" s="88">
        <f t="shared" si="1"/>
        <v>3649270</v>
      </c>
      <c r="N43" s="88">
        <v>1885086</v>
      </c>
      <c r="O43" s="88">
        <v>100535</v>
      </c>
      <c r="P43" s="88">
        <v>1339304</v>
      </c>
      <c r="Q43" s="89">
        <v>0</v>
      </c>
      <c r="R43" s="89">
        <v>7790</v>
      </c>
      <c r="S43" s="89">
        <v>17424</v>
      </c>
      <c r="T43" s="89">
        <v>0</v>
      </c>
      <c r="U43" s="89">
        <v>283573</v>
      </c>
      <c r="V43" s="89">
        <v>15558</v>
      </c>
    </row>
    <row r="44" spans="1:22" ht="12.75">
      <c r="A44" s="95" t="s">
        <v>47</v>
      </c>
      <c r="B44" s="138">
        <v>48</v>
      </c>
      <c r="C44" s="139">
        <f t="shared" si="0"/>
        <v>2329444</v>
      </c>
      <c r="D44" s="140">
        <v>1107768</v>
      </c>
      <c r="E44" s="140">
        <v>74185</v>
      </c>
      <c r="F44" s="140">
        <v>910976</v>
      </c>
      <c r="G44" s="140">
        <v>13000</v>
      </c>
      <c r="H44" s="140">
        <v>2160</v>
      </c>
      <c r="I44" s="140">
        <v>22700</v>
      </c>
      <c r="J44" s="140"/>
      <c r="K44" s="140">
        <v>194635</v>
      </c>
      <c r="L44" s="140">
        <v>4020</v>
      </c>
      <c r="M44" s="88">
        <f t="shared" si="1"/>
        <v>1218858</v>
      </c>
      <c r="N44" s="89">
        <v>583325</v>
      </c>
      <c r="O44" s="89">
        <v>41072</v>
      </c>
      <c r="P44" s="89">
        <v>467237</v>
      </c>
      <c r="Q44" s="89">
        <v>5100</v>
      </c>
      <c r="R44" s="89">
        <v>600</v>
      </c>
      <c r="S44" s="89">
        <v>18461</v>
      </c>
      <c r="T44" s="89">
        <v>0</v>
      </c>
      <c r="U44" s="89">
        <v>99043</v>
      </c>
      <c r="V44" s="89">
        <v>4020</v>
      </c>
    </row>
    <row r="45" spans="1:22" ht="12.75">
      <c r="A45" s="95" t="s">
        <v>48</v>
      </c>
      <c r="B45" s="138" t="s">
        <v>49</v>
      </c>
      <c r="C45" s="139">
        <f t="shared" si="0"/>
        <v>196352</v>
      </c>
      <c r="D45" s="140">
        <v>0</v>
      </c>
      <c r="E45" s="140">
        <v>0</v>
      </c>
      <c r="F45" s="140">
        <v>196352</v>
      </c>
      <c r="G45" s="140"/>
      <c r="H45" s="140"/>
      <c r="I45" s="140"/>
      <c r="J45" s="140"/>
      <c r="K45" s="140">
        <v>0</v>
      </c>
      <c r="L45" s="140">
        <v>0</v>
      </c>
      <c r="M45" s="88">
        <f t="shared" si="1"/>
        <v>89291</v>
      </c>
      <c r="N45" s="89">
        <v>0</v>
      </c>
      <c r="O45" s="89">
        <v>0</v>
      </c>
      <c r="P45" s="89">
        <v>89291</v>
      </c>
      <c r="Q45" s="89"/>
      <c r="R45" s="89"/>
      <c r="S45" s="89"/>
      <c r="T45" s="89"/>
      <c r="U45" s="89"/>
      <c r="V45" s="89"/>
    </row>
    <row r="46" spans="1:22" ht="12.75">
      <c r="A46" s="100" t="s">
        <v>7</v>
      </c>
      <c r="B46" s="100"/>
      <c r="C46" s="90">
        <f>SUM(C6:C44)</f>
        <v>99446958</v>
      </c>
      <c r="D46" s="90">
        <f>SUM(D6:D44)</f>
        <v>58234904</v>
      </c>
      <c r="E46" s="90">
        <f>SUM(E6:E44)</f>
        <v>1774696</v>
      </c>
      <c r="F46" s="90">
        <f>SUM(F6:F45)</f>
        <v>30491152</v>
      </c>
      <c r="G46" s="90">
        <f aca="true" t="shared" si="2" ref="G46:L46">SUM(G6:G44)</f>
        <v>31700</v>
      </c>
      <c r="H46" s="90">
        <f t="shared" si="2"/>
        <v>147420</v>
      </c>
      <c r="I46" s="90">
        <f t="shared" si="2"/>
        <v>343790</v>
      </c>
      <c r="J46" s="90">
        <f t="shared" si="2"/>
        <v>840000</v>
      </c>
      <c r="K46" s="90">
        <f t="shared" si="2"/>
        <v>7610773</v>
      </c>
      <c r="L46" s="90">
        <f t="shared" si="2"/>
        <v>168875</v>
      </c>
      <c r="M46" s="90">
        <f aca="true" t="shared" si="3" ref="M46:V46">SUM(M6:M45)</f>
        <v>55102517</v>
      </c>
      <c r="N46" s="90">
        <f>SUM(N6:N45)</f>
        <v>32572542</v>
      </c>
      <c r="O46" s="90">
        <f t="shared" si="3"/>
        <v>978916</v>
      </c>
      <c r="P46" s="90">
        <f t="shared" si="3"/>
        <v>16590848</v>
      </c>
      <c r="Q46" s="90">
        <f t="shared" si="3"/>
        <v>16775</v>
      </c>
      <c r="R46" s="90">
        <f>SUM(R6:R45)</f>
        <v>79939</v>
      </c>
      <c r="S46" s="90">
        <f t="shared" si="3"/>
        <v>257300</v>
      </c>
      <c r="T46" s="90">
        <f t="shared" si="3"/>
        <v>406000</v>
      </c>
      <c r="U46" s="90">
        <f t="shared" si="3"/>
        <v>4079382</v>
      </c>
      <c r="V46" s="90">
        <f t="shared" si="3"/>
        <v>120815</v>
      </c>
    </row>
    <row r="47" spans="1:22" ht="12.75">
      <c r="A47" s="100" t="s">
        <v>50</v>
      </c>
      <c r="B47" s="108">
        <v>23</v>
      </c>
      <c r="C47" s="139">
        <f>D47+E47+F47+G47+H47+I47+J47+K47+L47</f>
        <v>438926</v>
      </c>
      <c r="D47" s="91"/>
      <c r="E47" s="91"/>
      <c r="F47" s="91">
        <v>438926</v>
      </c>
      <c r="G47" s="91"/>
      <c r="H47" s="140"/>
      <c r="I47" s="91"/>
      <c r="J47" s="91"/>
      <c r="K47" s="91"/>
      <c r="L47" s="91"/>
      <c r="M47" s="88">
        <f>N47+O47+P47+Q47+R47+S47+T47+U47+V47</f>
        <v>222502</v>
      </c>
      <c r="N47" s="141">
        <v>0</v>
      </c>
      <c r="O47" s="89">
        <v>0</v>
      </c>
      <c r="P47" s="89">
        <v>222502</v>
      </c>
      <c r="Q47" s="89"/>
      <c r="R47" s="89"/>
      <c r="S47" s="89"/>
      <c r="T47" s="89"/>
      <c r="U47" s="89"/>
      <c r="V47" s="89"/>
    </row>
    <row r="48" spans="1:22" ht="12.75">
      <c r="A48" s="100" t="s">
        <v>51</v>
      </c>
      <c r="B48" s="108">
        <v>24</v>
      </c>
      <c r="C48" s="139">
        <f>D48+E48+F48+G48+H48+I48+J48+K48+L48</f>
        <v>621860</v>
      </c>
      <c r="D48" s="91"/>
      <c r="E48" s="91"/>
      <c r="F48" s="91">
        <v>618560</v>
      </c>
      <c r="G48" s="91"/>
      <c r="H48" s="140"/>
      <c r="I48" s="91">
        <v>800</v>
      </c>
      <c r="J48" s="91"/>
      <c r="K48" s="91"/>
      <c r="L48" s="91">
        <v>2500</v>
      </c>
      <c r="M48" s="88">
        <f>N48+O48+P48+Q48+R48+S48+T48+U48+V48</f>
        <v>360880</v>
      </c>
      <c r="N48" s="89">
        <v>0</v>
      </c>
      <c r="O48" s="89">
        <v>0</v>
      </c>
      <c r="P48" s="89">
        <v>360880</v>
      </c>
      <c r="Q48" s="89"/>
      <c r="R48" s="89">
        <v>0</v>
      </c>
      <c r="S48" s="89">
        <v>0</v>
      </c>
      <c r="T48" s="89">
        <v>0</v>
      </c>
      <c r="U48" s="89">
        <v>0</v>
      </c>
      <c r="V48" s="89">
        <v>0</v>
      </c>
    </row>
    <row r="49" spans="1:22" ht="12.75">
      <c r="A49" s="100" t="s">
        <v>7</v>
      </c>
      <c r="B49" s="100"/>
      <c r="C49" s="90">
        <f aca="true" t="shared" si="4" ref="C49:K49">SUM(C46:C48)</f>
        <v>100507744</v>
      </c>
      <c r="D49" s="90">
        <f t="shared" si="4"/>
        <v>58234904</v>
      </c>
      <c r="E49" s="90">
        <f t="shared" si="4"/>
        <v>1774696</v>
      </c>
      <c r="F49" s="90">
        <f t="shared" si="4"/>
        <v>31548638</v>
      </c>
      <c r="G49" s="90">
        <f t="shared" si="4"/>
        <v>31700</v>
      </c>
      <c r="H49" s="90">
        <f t="shared" si="4"/>
        <v>147420</v>
      </c>
      <c r="I49" s="90">
        <f t="shared" si="4"/>
        <v>344590</v>
      </c>
      <c r="J49" s="90">
        <f t="shared" si="4"/>
        <v>840000</v>
      </c>
      <c r="K49" s="90">
        <f t="shared" si="4"/>
        <v>7610773</v>
      </c>
      <c r="L49" s="90"/>
      <c r="M49" s="90">
        <f aca="true" t="shared" si="5" ref="M49:V49">SUM(M46:M48)</f>
        <v>55685899</v>
      </c>
      <c r="N49" s="90">
        <f t="shared" si="5"/>
        <v>32572542</v>
      </c>
      <c r="O49" s="90">
        <f t="shared" si="5"/>
        <v>978916</v>
      </c>
      <c r="P49" s="90">
        <f t="shared" si="5"/>
        <v>17174230</v>
      </c>
      <c r="Q49" s="90">
        <f t="shared" si="5"/>
        <v>16775</v>
      </c>
      <c r="R49" s="90">
        <f t="shared" si="5"/>
        <v>79939</v>
      </c>
      <c r="S49" s="90">
        <f t="shared" si="5"/>
        <v>257300</v>
      </c>
      <c r="T49" s="90">
        <f t="shared" si="5"/>
        <v>406000</v>
      </c>
      <c r="U49" s="90">
        <f t="shared" si="5"/>
        <v>4079382</v>
      </c>
      <c r="V49" s="90">
        <f t="shared" si="5"/>
        <v>120815</v>
      </c>
    </row>
    <row r="50" spans="1:22" ht="12.75">
      <c r="A50" s="100" t="s">
        <v>52</v>
      </c>
      <c r="B50" s="142"/>
      <c r="C50" s="141">
        <v>255778</v>
      </c>
      <c r="D50" s="91">
        <v>183998</v>
      </c>
      <c r="E50" s="91">
        <v>8323</v>
      </c>
      <c r="F50" s="91">
        <v>60196</v>
      </c>
      <c r="G50" s="91"/>
      <c r="H50" s="140"/>
      <c r="I50" s="91"/>
      <c r="J50" s="91"/>
      <c r="K50" s="91">
        <v>3261</v>
      </c>
      <c r="L50" s="91"/>
      <c r="M50" s="88">
        <f>N50+O50+P50+Q50+R50+S50+T50+U50+V50</f>
        <v>0</v>
      </c>
      <c r="N50" s="89"/>
      <c r="O50" s="89"/>
      <c r="P50" s="89"/>
      <c r="Q50" s="89"/>
      <c r="R50" s="89"/>
      <c r="S50" s="89"/>
      <c r="T50" s="89"/>
      <c r="U50" s="89"/>
      <c r="V50" s="89"/>
    </row>
    <row r="51" spans="1:22" s="81" customFormat="1" ht="12.75">
      <c r="A51" s="109" t="s">
        <v>53</v>
      </c>
      <c r="B51" s="142"/>
      <c r="C51" s="141">
        <f>SUM(C49:C50)</f>
        <v>100763522</v>
      </c>
      <c r="D51" s="140">
        <f>SUM(D49:D50)</f>
        <v>58418902</v>
      </c>
      <c r="E51" s="91">
        <f>SUM(E49:E50)</f>
        <v>1783019</v>
      </c>
      <c r="F51" s="91">
        <f>SUM(F49:F50)</f>
        <v>31608834</v>
      </c>
      <c r="G51" s="91"/>
      <c r="H51" s="140"/>
      <c r="I51" s="91"/>
      <c r="J51" s="91"/>
      <c r="K51" s="140">
        <f>SUM(K49:K50)</f>
        <v>7614034</v>
      </c>
      <c r="L51" s="91"/>
      <c r="M51" s="88">
        <f>N51+O51+P51+Q51+R51+S51+T51+U51+V51</f>
        <v>0</v>
      </c>
      <c r="N51" s="89"/>
      <c r="O51" s="89"/>
      <c r="P51" s="89"/>
      <c r="Q51" s="89"/>
      <c r="R51" s="89"/>
      <c r="S51" s="89"/>
      <c r="T51" s="89"/>
      <c r="U51" s="89"/>
      <c r="V51" s="89"/>
    </row>
    <row r="52" spans="2:22" ht="12.75">
      <c r="B52" s="143"/>
      <c r="C52" s="144"/>
      <c r="D52" s="144"/>
      <c r="E52" s="144"/>
      <c r="F52" s="144"/>
      <c r="G52" s="144"/>
      <c r="H52" s="145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</row>
    <row r="53" spans="2:22" ht="12.75">
      <c r="B53" s="143"/>
      <c r="C53" s="144"/>
      <c r="D53" s="144"/>
      <c r="E53" s="144"/>
      <c r="F53" s="144"/>
      <c r="G53" s="144"/>
      <c r="H53" s="145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</row>
    <row r="54" spans="2:22" ht="12.75">
      <c r="B54" s="143"/>
      <c r="C54" s="144"/>
      <c r="D54" s="144"/>
      <c r="E54" s="144"/>
      <c r="F54" s="144"/>
      <c r="G54" s="144"/>
      <c r="H54" s="145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</row>
    <row r="55" spans="2:22" ht="12.75">
      <c r="B55" s="143"/>
      <c r="C55" s="144"/>
      <c r="D55" s="144"/>
      <c r="E55" s="144"/>
      <c r="F55" s="144"/>
      <c r="G55" s="144"/>
      <c r="H55" s="145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</row>
    <row r="56" spans="2:22" ht="12.75">
      <c r="B56" s="143"/>
      <c r="C56" s="144"/>
      <c r="D56" s="144"/>
      <c r="E56" s="144"/>
      <c r="F56" s="144"/>
      <c r="G56" s="144"/>
      <c r="H56" s="145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</row>
    <row r="57" spans="2:22" ht="12.75">
      <c r="B57" s="143"/>
      <c r="C57" s="144"/>
      <c r="D57" s="144"/>
      <c r="E57" s="144"/>
      <c r="F57" s="144"/>
      <c r="G57" s="144"/>
      <c r="H57" s="145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</row>
    <row r="58" spans="2:22" ht="12.75">
      <c r="B58" s="143"/>
      <c r="C58" s="144"/>
      <c r="D58" s="144"/>
      <c r="E58" s="144"/>
      <c r="F58" s="144"/>
      <c r="G58" s="144"/>
      <c r="H58" s="145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</row>
    <row r="59" spans="2:22" ht="12.75">
      <c r="B59" s="143"/>
      <c r="C59" s="144"/>
      <c r="D59" s="144"/>
      <c r="E59" s="144"/>
      <c r="F59" s="144"/>
      <c r="G59" s="144"/>
      <c r="H59" s="145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</row>
    <row r="60" spans="2:22" ht="12.75">
      <c r="B60" s="143"/>
      <c r="C60" s="144"/>
      <c r="D60" s="144"/>
      <c r="E60" s="144"/>
      <c r="F60" s="144"/>
      <c r="G60" s="144"/>
      <c r="H60" s="145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</row>
    <row r="61" spans="2:22" ht="12.75">
      <c r="B61" s="143"/>
      <c r="C61" s="144"/>
      <c r="D61" s="144"/>
      <c r="E61" s="144"/>
      <c r="F61" s="144"/>
      <c r="G61" s="144"/>
      <c r="H61" s="145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</row>
    <row r="62" spans="2:22" ht="12.75">
      <c r="B62" s="143"/>
      <c r="C62" s="144"/>
      <c r="D62" s="144"/>
      <c r="E62" s="144"/>
      <c r="F62" s="144"/>
      <c r="G62" s="144"/>
      <c r="H62" s="145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</row>
    <row r="63" spans="2:22" ht="12.75">
      <c r="B63" s="143"/>
      <c r="C63" s="144"/>
      <c r="D63" s="144"/>
      <c r="E63" s="144"/>
      <c r="F63" s="144"/>
      <c r="G63" s="144"/>
      <c r="H63" s="145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</row>
    <row r="64" spans="2:22" ht="12.75">
      <c r="B64" s="143"/>
      <c r="C64" s="144"/>
      <c r="D64" s="144"/>
      <c r="E64" s="144"/>
      <c r="F64" s="144"/>
      <c r="G64" s="144"/>
      <c r="H64" s="145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</row>
    <row r="65" spans="2:22" ht="12.75">
      <c r="B65" s="143"/>
      <c r="C65" s="144"/>
      <c r="D65" s="144"/>
      <c r="E65" s="144"/>
      <c r="F65" s="144"/>
      <c r="G65" s="144"/>
      <c r="H65" s="145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</row>
    <row r="66" spans="2:22" ht="12.75">
      <c r="B66" s="143"/>
      <c r="C66" s="144"/>
      <c r="D66" s="144"/>
      <c r="E66" s="144"/>
      <c r="F66" s="144"/>
      <c r="G66" s="144"/>
      <c r="H66" s="145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</row>
    <row r="67" spans="2:22" ht="12.75">
      <c r="B67" s="143"/>
      <c r="C67" s="144"/>
      <c r="D67" s="144"/>
      <c r="E67" s="144"/>
      <c r="F67" s="144"/>
      <c r="G67" s="144"/>
      <c r="H67" s="145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</row>
    <row r="68" spans="2:22" ht="12.75">
      <c r="B68" s="143"/>
      <c r="C68" s="144"/>
      <c r="D68" s="144"/>
      <c r="E68" s="144"/>
      <c r="F68" s="144"/>
      <c r="G68" s="144"/>
      <c r="H68" s="145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</row>
    <row r="69" spans="2:22" ht="12.75">
      <c r="B69" s="143"/>
      <c r="C69" s="144"/>
      <c r="D69" s="144"/>
      <c r="E69" s="144"/>
      <c r="F69" s="144"/>
      <c r="G69" s="144"/>
      <c r="H69" s="145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</row>
    <row r="70" spans="2:22" ht="12.75">
      <c r="B70" s="143"/>
      <c r="C70" s="144"/>
      <c r="D70" s="144"/>
      <c r="E70" s="144"/>
      <c r="F70" s="144"/>
      <c r="G70" s="144"/>
      <c r="H70" s="145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</row>
    <row r="71" spans="2:22" ht="12.75">
      <c r="B71" s="143"/>
      <c r="C71" s="144"/>
      <c r="D71" s="144"/>
      <c r="E71" s="144"/>
      <c r="F71" s="144"/>
      <c r="G71" s="144"/>
      <c r="H71" s="145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</row>
    <row r="72" spans="2:22" ht="12.75">
      <c r="B72" s="143"/>
      <c r="C72" s="144"/>
      <c r="D72" s="144"/>
      <c r="E72" s="144"/>
      <c r="F72" s="144"/>
      <c r="G72" s="144"/>
      <c r="H72" s="145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</row>
    <row r="73" spans="2:22" ht="12.75">
      <c r="B73" s="143"/>
      <c r="C73" s="144"/>
      <c r="D73" s="144"/>
      <c r="E73" s="144"/>
      <c r="F73" s="144"/>
      <c r="G73" s="144"/>
      <c r="H73" s="145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</row>
    <row r="74" spans="2:22" ht="12.75">
      <c r="B74" s="143"/>
      <c r="C74" s="144"/>
      <c r="D74" s="144"/>
      <c r="E74" s="144"/>
      <c r="F74" s="144"/>
      <c r="G74" s="144"/>
      <c r="H74" s="145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</row>
    <row r="75" spans="2:22" ht="12.75">
      <c r="B75" s="143"/>
      <c r="C75" s="144"/>
      <c r="D75" s="144"/>
      <c r="E75" s="144"/>
      <c r="F75" s="144"/>
      <c r="G75" s="144"/>
      <c r="H75" s="145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</row>
    <row r="76" spans="2:22" ht="12.75">
      <c r="B76" s="143"/>
      <c r="C76" s="144"/>
      <c r="D76" s="144"/>
      <c r="E76" s="144"/>
      <c r="F76" s="144"/>
      <c r="G76" s="144"/>
      <c r="H76" s="145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</row>
    <row r="77" spans="2:22" ht="12.75">
      <c r="B77" s="143"/>
      <c r="C77" s="144"/>
      <c r="D77" s="144"/>
      <c r="E77" s="144"/>
      <c r="F77" s="144"/>
      <c r="G77" s="144"/>
      <c r="H77" s="145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</row>
    <row r="78" spans="2:22" ht="12.75">
      <c r="B78" s="143"/>
      <c r="C78" s="144"/>
      <c r="D78" s="144"/>
      <c r="E78" s="144"/>
      <c r="F78" s="144"/>
      <c r="G78" s="144"/>
      <c r="H78" s="145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</row>
    <row r="79" spans="2:22" ht="12.75">
      <c r="B79" s="143"/>
      <c r="C79" s="144"/>
      <c r="D79" s="144"/>
      <c r="E79" s="144"/>
      <c r="F79" s="144"/>
      <c r="G79" s="144"/>
      <c r="H79" s="145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</row>
    <row r="80" spans="2:22" ht="12.75">
      <c r="B80" s="143"/>
      <c r="C80" s="144"/>
      <c r="D80" s="144"/>
      <c r="E80" s="144"/>
      <c r="F80" s="144"/>
      <c r="G80" s="144"/>
      <c r="H80" s="145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</row>
    <row r="81" spans="2:22" ht="12.75">
      <c r="B81" s="143"/>
      <c r="C81" s="144"/>
      <c r="D81" s="144"/>
      <c r="E81" s="144"/>
      <c r="F81" s="144"/>
      <c r="G81" s="144"/>
      <c r="H81" s="145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</row>
    <row r="82" spans="2:22" ht="12.75">
      <c r="B82" s="143"/>
      <c r="C82" s="144"/>
      <c r="D82" s="144"/>
      <c r="E82" s="144"/>
      <c r="F82" s="144"/>
      <c r="G82" s="144"/>
      <c r="H82" s="145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</row>
    <row r="83" spans="2:22" ht="12.75">
      <c r="B83" s="143"/>
      <c r="C83" s="144"/>
      <c r="D83" s="144"/>
      <c r="E83" s="144"/>
      <c r="F83" s="144"/>
      <c r="G83" s="144"/>
      <c r="H83" s="145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</row>
    <row r="84" spans="2:22" ht="12.75">
      <c r="B84" s="143"/>
      <c r="C84" s="144"/>
      <c r="D84" s="144"/>
      <c r="E84" s="144"/>
      <c r="F84" s="144"/>
      <c r="G84" s="144"/>
      <c r="H84" s="145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</row>
    <row r="85" spans="2:22" ht="12.75">
      <c r="B85" s="143"/>
      <c r="C85" s="144"/>
      <c r="D85" s="144"/>
      <c r="E85" s="144"/>
      <c r="F85" s="144"/>
      <c r="G85" s="144"/>
      <c r="H85" s="145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</row>
    <row r="86" spans="2:22" ht="12.75">
      <c r="B86" s="143"/>
      <c r="C86" s="144"/>
      <c r="D86" s="144"/>
      <c r="E86" s="144"/>
      <c r="F86" s="144"/>
      <c r="G86" s="144"/>
      <c r="H86" s="145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</row>
    <row r="87" spans="2:22" ht="12.75">
      <c r="B87" s="143"/>
      <c r="C87" s="144"/>
      <c r="D87" s="144"/>
      <c r="E87" s="144"/>
      <c r="F87" s="144"/>
      <c r="G87" s="144"/>
      <c r="H87" s="145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</row>
    <row r="88" spans="2:22" ht="12.75">
      <c r="B88" s="143"/>
      <c r="C88" s="144"/>
      <c r="D88" s="144"/>
      <c r="E88" s="144"/>
      <c r="F88" s="144"/>
      <c r="G88" s="144"/>
      <c r="H88" s="145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</row>
    <row r="89" spans="2:22" ht="12.75">
      <c r="B89" s="143"/>
      <c r="C89" s="144"/>
      <c r="D89" s="144"/>
      <c r="E89" s="144"/>
      <c r="F89" s="144"/>
      <c r="G89" s="144"/>
      <c r="H89" s="145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</row>
    <row r="90" spans="2:22" ht="12.75">
      <c r="B90" s="143"/>
      <c r="C90" s="144"/>
      <c r="D90" s="144"/>
      <c r="E90" s="144"/>
      <c r="F90" s="144"/>
      <c r="G90" s="144"/>
      <c r="H90" s="145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</row>
    <row r="91" spans="2:22" ht="12.75">
      <c r="B91" s="143"/>
      <c r="C91" s="144"/>
      <c r="D91" s="144"/>
      <c r="E91" s="144"/>
      <c r="F91" s="144"/>
      <c r="G91" s="144"/>
      <c r="H91" s="145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</row>
    <row r="92" spans="2:22" ht="12.75">
      <c r="B92" s="143"/>
      <c r="C92" s="144"/>
      <c r="D92" s="144"/>
      <c r="E92" s="144"/>
      <c r="F92" s="144"/>
      <c r="G92" s="144"/>
      <c r="H92" s="145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</row>
    <row r="93" spans="2:22" ht="12.75">
      <c r="B93" s="143"/>
      <c r="C93" s="144"/>
      <c r="D93" s="144"/>
      <c r="E93" s="144"/>
      <c r="F93" s="144"/>
      <c r="G93" s="144"/>
      <c r="H93" s="145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</row>
    <row r="94" spans="2:22" ht="12.75">
      <c r="B94" s="143"/>
      <c r="C94" s="144"/>
      <c r="D94" s="144"/>
      <c r="E94" s="144"/>
      <c r="F94" s="144"/>
      <c r="G94" s="144"/>
      <c r="H94" s="145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</row>
    <row r="95" spans="2:22" ht="12.75">
      <c r="B95" s="143"/>
      <c r="C95" s="144"/>
      <c r="D95" s="144"/>
      <c r="E95" s="144"/>
      <c r="F95" s="144"/>
      <c r="G95" s="144"/>
      <c r="H95" s="145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</row>
    <row r="96" spans="2:22" ht="12.75">
      <c r="B96" s="143"/>
      <c r="C96" s="144"/>
      <c r="D96" s="144"/>
      <c r="E96" s="144"/>
      <c r="F96" s="144"/>
      <c r="G96" s="144"/>
      <c r="H96" s="145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</row>
    <row r="97" spans="2:22" ht="12.75">
      <c r="B97" s="143"/>
      <c r="C97" s="144"/>
      <c r="D97" s="144"/>
      <c r="E97" s="144"/>
      <c r="F97" s="144"/>
      <c r="G97" s="144"/>
      <c r="H97" s="145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</row>
    <row r="98" spans="2:22" ht="12.75">
      <c r="B98" s="143"/>
      <c r="C98" s="144"/>
      <c r="D98" s="144"/>
      <c r="E98" s="144"/>
      <c r="F98" s="144"/>
      <c r="G98" s="144"/>
      <c r="H98" s="145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</row>
    <row r="99" spans="2:22" ht="12.75">
      <c r="B99" s="143"/>
      <c r="C99" s="144"/>
      <c r="D99" s="144"/>
      <c r="E99" s="144"/>
      <c r="F99" s="144"/>
      <c r="G99" s="144"/>
      <c r="H99" s="145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</row>
    <row r="100" spans="2:22" ht="12.75">
      <c r="B100" s="143"/>
      <c r="C100" s="144"/>
      <c r="D100" s="144"/>
      <c r="E100" s="144"/>
      <c r="F100" s="144"/>
      <c r="G100" s="144"/>
      <c r="H100" s="145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</row>
    <row r="101" spans="2:22" ht="12.75">
      <c r="B101" s="143"/>
      <c r="C101" s="144"/>
      <c r="D101" s="144"/>
      <c r="E101" s="144"/>
      <c r="F101" s="144"/>
      <c r="G101" s="144"/>
      <c r="H101" s="145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</row>
    <row r="102" spans="2:22" ht="12.75">
      <c r="B102" s="143"/>
      <c r="C102" s="144"/>
      <c r="D102" s="144"/>
      <c r="E102" s="144"/>
      <c r="F102" s="144"/>
      <c r="G102" s="144"/>
      <c r="H102" s="145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</row>
    <row r="103" spans="2:22" ht="12.75">
      <c r="B103" s="143"/>
      <c r="C103" s="144"/>
      <c r="D103" s="144"/>
      <c r="E103" s="144"/>
      <c r="F103" s="144"/>
      <c r="G103" s="144"/>
      <c r="H103" s="145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</row>
    <row r="104" spans="2:22" ht="12.75">
      <c r="B104" s="143"/>
      <c r="C104" s="144"/>
      <c r="D104" s="144"/>
      <c r="E104" s="144"/>
      <c r="F104" s="144"/>
      <c r="G104" s="144"/>
      <c r="H104" s="145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</row>
    <row r="105" spans="2:22" ht="12.75">
      <c r="B105" s="143"/>
      <c r="C105" s="144"/>
      <c r="D105" s="144"/>
      <c r="E105" s="144"/>
      <c r="F105" s="144"/>
      <c r="G105" s="144"/>
      <c r="H105" s="145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</row>
    <row r="106" spans="2:22" ht="12.75">
      <c r="B106" s="143"/>
      <c r="C106" s="144"/>
      <c r="D106" s="144"/>
      <c r="E106" s="144"/>
      <c r="F106" s="144"/>
      <c r="G106" s="144"/>
      <c r="H106" s="145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</row>
    <row r="107" spans="2:22" ht="12.75">
      <c r="B107" s="143"/>
      <c r="C107" s="144"/>
      <c r="D107" s="144"/>
      <c r="E107" s="144"/>
      <c r="F107" s="144"/>
      <c r="G107" s="144"/>
      <c r="H107" s="145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</row>
    <row r="108" spans="2:22" ht="12.75">
      <c r="B108" s="143"/>
      <c r="C108" s="144"/>
      <c r="D108" s="144"/>
      <c r="E108" s="144"/>
      <c r="F108" s="144"/>
      <c r="G108" s="144"/>
      <c r="H108" s="145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</row>
    <row r="109" spans="2:22" ht="12.75">
      <c r="B109" s="143"/>
      <c r="C109" s="144"/>
      <c r="D109" s="144"/>
      <c r="E109" s="144"/>
      <c r="F109" s="144"/>
      <c r="G109" s="144"/>
      <c r="H109" s="145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</row>
    <row r="110" spans="2:22" ht="12.75">
      <c r="B110" s="143"/>
      <c r="C110" s="144"/>
      <c r="D110" s="144"/>
      <c r="E110" s="144"/>
      <c r="F110" s="144"/>
      <c r="G110" s="144"/>
      <c r="H110" s="145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</row>
    <row r="111" spans="2:22" ht="12.75">
      <c r="B111" s="143"/>
      <c r="C111" s="144"/>
      <c r="D111" s="144"/>
      <c r="E111" s="144"/>
      <c r="F111" s="144"/>
      <c r="G111" s="144"/>
      <c r="H111" s="145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</row>
    <row r="112" spans="2:22" ht="12.75">
      <c r="B112" s="143"/>
      <c r="C112" s="144"/>
      <c r="D112" s="144"/>
      <c r="E112" s="144"/>
      <c r="F112" s="144"/>
      <c r="G112" s="144"/>
      <c r="H112" s="145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</row>
    <row r="113" spans="2:22" ht="12.75">
      <c r="B113" s="143"/>
      <c r="C113" s="144"/>
      <c r="D113" s="144"/>
      <c r="E113" s="144"/>
      <c r="F113" s="144"/>
      <c r="G113" s="144"/>
      <c r="H113" s="145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</row>
    <row r="114" spans="2:22" ht="12.75">
      <c r="B114" s="143"/>
      <c r="C114" s="144"/>
      <c r="D114" s="144"/>
      <c r="E114" s="144"/>
      <c r="F114" s="144"/>
      <c r="G114" s="144"/>
      <c r="H114" s="145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</row>
    <row r="115" spans="2:22" ht="12.75">
      <c r="B115" s="143"/>
      <c r="C115" s="144"/>
      <c r="D115" s="144"/>
      <c r="E115" s="144"/>
      <c r="F115" s="144"/>
      <c r="G115" s="144"/>
      <c r="H115" s="145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</row>
    <row r="116" spans="2:22" ht="12.75">
      <c r="B116" s="143"/>
      <c r="C116" s="144"/>
      <c r="D116" s="144"/>
      <c r="E116" s="144"/>
      <c r="F116" s="144"/>
      <c r="G116" s="144"/>
      <c r="H116" s="145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</row>
    <row r="117" spans="2:22" ht="12.75">
      <c r="B117" s="143"/>
      <c r="C117" s="144"/>
      <c r="D117" s="144"/>
      <c r="E117" s="144"/>
      <c r="F117" s="144"/>
      <c r="G117" s="144"/>
      <c r="H117" s="145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</row>
    <row r="118" spans="2:22" ht="12.75">
      <c r="B118" s="143"/>
      <c r="C118" s="144"/>
      <c r="D118" s="144"/>
      <c r="E118" s="144"/>
      <c r="F118" s="144"/>
      <c r="G118" s="144"/>
      <c r="H118" s="145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</row>
    <row r="119" spans="2:22" ht="12.75">
      <c r="B119" s="143"/>
      <c r="C119" s="144"/>
      <c r="D119" s="144"/>
      <c r="E119" s="144"/>
      <c r="F119" s="144"/>
      <c r="G119" s="144"/>
      <c r="H119" s="145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</row>
    <row r="120" spans="2:22" ht="12.75">
      <c r="B120" s="143"/>
      <c r="C120" s="144"/>
      <c r="D120" s="144"/>
      <c r="E120" s="144"/>
      <c r="F120" s="144"/>
      <c r="G120" s="144"/>
      <c r="H120" s="145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</row>
    <row r="121" spans="2:22" ht="12.75">
      <c r="B121" s="143"/>
      <c r="C121" s="144"/>
      <c r="D121" s="144"/>
      <c r="E121" s="144"/>
      <c r="F121" s="144"/>
      <c r="G121" s="144"/>
      <c r="H121" s="145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</row>
    <row r="122" spans="2:22" ht="12.75">
      <c r="B122" s="143"/>
      <c r="C122" s="144"/>
      <c r="D122" s="144"/>
      <c r="E122" s="144"/>
      <c r="F122" s="144"/>
      <c r="G122" s="144"/>
      <c r="H122" s="145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</row>
    <row r="123" spans="2:22" ht="12.75">
      <c r="B123" s="143"/>
      <c r="C123" s="144"/>
      <c r="D123" s="144"/>
      <c r="E123" s="144"/>
      <c r="F123" s="144"/>
      <c r="G123" s="144"/>
      <c r="H123" s="145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</row>
    <row r="124" spans="2:22" ht="12.75">
      <c r="B124" s="143"/>
      <c r="C124" s="144"/>
      <c r="D124" s="144"/>
      <c r="E124" s="144"/>
      <c r="F124" s="144"/>
      <c r="G124" s="144"/>
      <c r="H124" s="145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</row>
    <row r="125" spans="2:22" ht="12.75">
      <c r="B125" s="143"/>
      <c r="C125" s="144"/>
      <c r="D125" s="144"/>
      <c r="E125" s="144"/>
      <c r="F125" s="144"/>
      <c r="G125" s="144"/>
      <c r="H125" s="145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</row>
    <row r="126" spans="2:22" ht="12.75">
      <c r="B126" s="143"/>
      <c r="C126" s="144"/>
      <c r="D126" s="144"/>
      <c r="E126" s="144"/>
      <c r="F126" s="144"/>
      <c r="G126" s="144"/>
      <c r="H126" s="145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</row>
    <row r="127" spans="2:22" ht="12.75">
      <c r="B127" s="143"/>
      <c r="C127" s="144"/>
      <c r="D127" s="144"/>
      <c r="E127" s="144"/>
      <c r="F127" s="144"/>
      <c r="G127" s="144"/>
      <c r="H127" s="145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</row>
    <row r="128" spans="2:22" ht="12.75">
      <c r="B128" s="143"/>
      <c r="C128" s="144"/>
      <c r="D128" s="144"/>
      <c r="E128" s="144"/>
      <c r="F128" s="144"/>
      <c r="G128" s="144"/>
      <c r="H128" s="145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</row>
    <row r="129" spans="2:22" ht="12.75">
      <c r="B129" s="143"/>
      <c r="C129" s="144"/>
      <c r="D129" s="144"/>
      <c r="E129" s="144"/>
      <c r="F129" s="144"/>
      <c r="G129" s="144"/>
      <c r="H129" s="145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</row>
    <row r="130" spans="2:22" ht="12.75">
      <c r="B130" s="143"/>
      <c r="C130" s="144"/>
      <c r="D130" s="144"/>
      <c r="E130" s="144"/>
      <c r="F130" s="144"/>
      <c r="G130" s="144"/>
      <c r="H130" s="145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</row>
    <row r="131" spans="2:22" ht="12.75">
      <c r="B131" s="143"/>
      <c r="C131" s="144"/>
      <c r="D131" s="144"/>
      <c r="E131" s="144"/>
      <c r="F131" s="144"/>
      <c r="G131" s="144"/>
      <c r="H131" s="145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</row>
    <row r="132" spans="2:22" ht="12.75">
      <c r="B132" s="143"/>
      <c r="C132" s="143"/>
      <c r="D132" s="143"/>
      <c r="E132" s="143"/>
      <c r="F132" s="143"/>
      <c r="G132" s="143"/>
      <c r="H132" s="146"/>
      <c r="I132" s="143"/>
      <c r="J132" s="143"/>
      <c r="K132" s="143"/>
      <c r="L132" s="143"/>
      <c r="M132" s="143"/>
      <c r="N132" s="147"/>
      <c r="O132" s="143"/>
      <c r="P132" s="143"/>
      <c r="Q132" s="143"/>
      <c r="R132" s="143"/>
      <c r="S132" s="143"/>
      <c r="T132" s="143"/>
      <c r="U132" s="143"/>
      <c r="V132" s="143"/>
    </row>
    <row r="133" spans="2:22" ht="12.75">
      <c r="B133" s="143"/>
      <c r="C133" s="143"/>
      <c r="D133" s="143"/>
      <c r="E133" s="143"/>
      <c r="F133" s="143"/>
      <c r="G133" s="143"/>
      <c r="H133" s="146"/>
      <c r="I133" s="143"/>
      <c r="J133" s="143"/>
      <c r="K133" s="143"/>
      <c r="L133" s="143"/>
      <c r="M133" s="143"/>
      <c r="N133" s="147"/>
      <c r="O133" s="143"/>
      <c r="P133" s="143"/>
      <c r="Q133" s="143"/>
      <c r="R133" s="143"/>
      <c r="S133" s="143"/>
      <c r="T133" s="143"/>
      <c r="U133" s="143"/>
      <c r="V133" s="143"/>
    </row>
    <row r="134" spans="2:22" ht="12.75">
      <c r="B134" s="143"/>
      <c r="C134" s="143"/>
      <c r="D134" s="143"/>
      <c r="E134" s="143"/>
      <c r="F134" s="143"/>
      <c r="G134" s="143"/>
      <c r="H134" s="146"/>
      <c r="I134" s="143"/>
      <c r="J134" s="143"/>
      <c r="K134" s="143"/>
      <c r="L134" s="143"/>
      <c r="M134" s="143"/>
      <c r="N134" s="147"/>
      <c r="O134" s="143"/>
      <c r="P134" s="143"/>
      <c r="Q134" s="143"/>
      <c r="R134" s="143"/>
      <c r="S134" s="143"/>
      <c r="T134" s="143"/>
      <c r="U134" s="143"/>
      <c r="V134" s="143"/>
    </row>
    <row r="135" spans="2:22" ht="12.75">
      <c r="B135" s="143"/>
      <c r="C135" s="143"/>
      <c r="D135" s="143"/>
      <c r="E135" s="143"/>
      <c r="F135" s="143"/>
      <c r="G135" s="143"/>
      <c r="H135" s="146"/>
      <c r="I135" s="143"/>
      <c r="J135" s="143"/>
      <c r="K135" s="143"/>
      <c r="L135" s="143"/>
      <c r="M135" s="143"/>
      <c r="N135" s="147"/>
      <c r="O135" s="143"/>
      <c r="P135" s="143"/>
      <c r="Q135" s="143"/>
      <c r="R135" s="143"/>
      <c r="S135" s="143"/>
      <c r="T135" s="143"/>
      <c r="U135" s="143"/>
      <c r="V135" s="143"/>
    </row>
    <row r="136" spans="2:22" ht="12.75">
      <c r="B136" s="143"/>
      <c r="C136" s="143"/>
      <c r="D136" s="143"/>
      <c r="E136" s="143"/>
      <c r="F136" s="143"/>
      <c r="G136" s="143"/>
      <c r="H136" s="146"/>
      <c r="I136" s="143"/>
      <c r="J136" s="143"/>
      <c r="K136" s="143"/>
      <c r="L136" s="143"/>
      <c r="M136" s="143"/>
      <c r="N136" s="147"/>
      <c r="O136" s="143"/>
      <c r="P136" s="143"/>
      <c r="Q136" s="143"/>
      <c r="R136" s="143"/>
      <c r="S136" s="143"/>
      <c r="T136" s="143"/>
      <c r="U136" s="143"/>
      <c r="V136" s="143"/>
    </row>
    <row r="137" spans="2:22" ht="12.75">
      <c r="B137" s="143"/>
      <c r="C137" s="143"/>
      <c r="D137" s="143"/>
      <c r="E137" s="143"/>
      <c r="F137" s="143"/>
      <c r="G137" s="143"/>
      <c r="H137" s="146"/>
      <c r="I137" s="143"/>
      <c r="J137" s="143"/>
      <c r="K137" s="143"/>
      <c r="L137" s="143"/>
      <c r="M137" s="143"/>
      <c r="N137" s="147"/>
      <c r="O137" s="143"/>
      <c r="P137" s="143"/>
      <c r="Q137" s="143"/>
      <c r="R137" s="143"/>
      <c r="S137" s="143"/>
      <c r="T137" s="143"/>
      <c r="U137" s="143"/>
      <c r="V137" s="143"/>
    </row>
    <row r="138" spans="2:22" ht="12.75">
      <c r="B138" s="143"/>
      <c r="C138" s="143"/>
      <c r="D138" s="143"/>
      <c r="E138" s="143"/>
      <c r="F138" s="143"/>
      <c r="G138" s="143"/>
      <c r="H138" s="146"/>
      <c r="I138" s="143"/>
      <c r="J138" s="143"/>
      <c r="K138" s="143"/>
      <c r="L138" s="143"/>
      <c r="M138" s="143"/>
      <c r="N138" s="147"/>
      <c r="O138" s="143"/>
      <c r="P138" s="143"/>
      <c r="Q138" s="143"/>
      <c r="R138" s="143"/>
      <c r="S138" s="143"/>
      <c r="T138" s="143"/>
      <c r="U138" s="143"/>
      <c r="V138" s="143"/>
    </row>
    <row r="139" spans="2:22" ht="12.75">
      <c r="B139" s="143"/>
      <c r="C139" s="143"/>
      <c r="D139" s="143"/>
      <c r="E139" s="143"/>
      <c r="F139" s="143"/>
      <c r="G139" s="143"/>
      <c r="H139" s="146"/>
      <c r="I139" s="143"/>
      <c r="J139" s="143"/>
      <c r="K139" s="143"/>
      <c r="L139" s="143"/>
      <c r="M139" s="143"/>
      <c r="N139" s="147"/>
      <c r="O139" s="143"/>
      <c r="P139" s="143"/>
      <c r="Q139" s="143"/>
      <c r="R139" s="143"/>
      <c r="S139" s="143"/>
      <c r="T139" s="143"/>
      <c r="U139" s="143"/>
      <c r="V139" s="143"/>
    </row>
    <row r="140" spans="2:22" ht="12.75">
      <c r="B140" s="143"/>
      <c r="C140" s="143"/>
      <c r="D140" s="143"/>
      <c r="E140" s="143"/>
      <c r="F140" s="143"/>
      <c r="G140" s="143"/>
      <c r="H140" s="146"/>
      <c r="I140" s="143"/>
      <c r="J140" s="143"/>
      <c r="K140" s="143"/>
      <c r="L140" s="143"/>
      <c r="M140" s="143"/>
      <c r="N140" s="147"/>
      <c r="O140" s="143"/>
      <c r="P140" s="143"/>
      <c r="Q140" s="143"/>
      <c r="R140" s="143"/>
      <c r="S140" s="143"/>
      <c r="T140" s="143"/>
      <c r="U140" s="143"/>
      <c r="V140" s="143"/>
    </row>
    <row r="141" spans="2:22" ht="12.75">
      <c r="B141" s="143"/>
      <c r="C141" s="143"/>
      <c r="D141" s="143"/>
      <c r="E141" s="143"/>
      <c r="F141" s="143"/>
      <c r="G141" s="143"/>
      <c r="H141" s="146"/>
      <c r="I141" s="143"/>
      <c r="J141" s="143"/>
      <c r="K141" s="143"/>
      <c r="L141" s="143"/>
      <c r="M141" s="143"/>
      <c r="N141" s="147"/>
      <c r="O141" s="143"/>
      <c r="P141" s="143"/>
      <c r="Q141" s="143"/>
      <c r="R141" s="143"/>
      <c r="S141" s="143"/>
      <c r="T141" s="143"/>
      <c r="U141" s="143"/>
      <c r="V141" s="143"/>
    </row>
    <row r="142" spans="2:22" ht="12.75">
      <c r="B142" s="143"/>
      <c r="C142" s="143"/>
      <c r="D142" s="143"/>
      <c r="E142" s="143"/>
      <c r="F142" s="143"/>
      <c r="G142" s="143"/>
      <c r="H142" s="146"/>
      <c r="I142" s="143"/>
      <c r="J142" s="143"/>
      <c r="K142" s="143"/>
      <c r="L142" s="143"/>
      <c r="M142" s="143"/>
      <c r="N142" s="147"/>
      <c r="O142" s="143"/>
      <c r="P142" s="143"/>
      <c r="Q142" s="143"/>
      <c r="R142" s="143"/>
      <c r="S142" s="143"/>
      <c r="T142" s="143"/>
      <c r="U142" s="143"/>
      <c r="V142" s="143"/>
    </row>
    <row r="143" spans="2:22" ht="12.75">
      <c r="B143" s="143"/>
      <c r="C143" s="143"/>
      <c r="D143" s="143"/>
      <c r="E143" s="143"/>
      <c r="F143" s="143"/>
      <c r="G143" s="143"/>
      <c r="H143" s="146"/>
      <c r="I143" s="143"/>
      <c r="J143" s="143"/>
      <c r="K143" s="143"/>
      <c r="L143" s="143"/>
      <c r="M143" s="143"/>
      <c r="N143" s="147"/>
      <c r="O143" s="143"/>
      <c r="P143" s="143"/>
      <c r="Q143" s="143"/>
      <c r="R143" s="143"/>
      <c r="S143" s="143"/>
      <c r="T143" s="143"/>
      <c r="U143" s="143"/>
      <c r="V143" s="143"/>
    </row>
    <row r="144" spans="2:22" ht="12.75">
      <c r="B144" s="143"/>
      <c r="C144" s="143"/>
      <c r="D144" s="143"/>
      <c r="E144" s="143"/>
      <c r="F144" s="143"/>
      <c r="G144" s="143"/>
      <c r="H144" s="146"/>
      <c r="I144" s="143"/>
      <c r="J144" s="143"/>
      <c r="K144" s="143"/>
      <c r="L144" s="143"/>
      <c r="M144" s="143"/>
      <c r="N144" s="147"/>
      <c r="O144" s="143"/>
      <c r="P144" s="143"/>
      <c r="Q144" s="143"/>
      <c r="R144" s="143"/>
      <c r="S144" s="143"/>
      <c r="T144" s="143"/>
      <c r="U144" s="143"/>
      <c r="V144" s="143"/>
    </row>
    <row r="145" spans="2:22" ht="12.75">
      <c r="B145" s="143"/>
      <c r="C145" s="143"/>
      <c r="D145" s="143"/>
      <c r="E145" s="143"/>
      <c r="F145" s="143"/>
      <c r="G145" s="143"/>
      <c r="H145" s="146"/>
      <c r="I145" s="143"/>
      <c r="J145" s="143"/>
      <c r="K145" s="143"/>
      <c r="L145" s="143"/>
      <c r="M145" s="143"/>
      <c r="N145" s="147"/>
      <c r="O145" s="143"/>
      <c r="P145" s="143"/>
      <c r="Q145" s="143"/>
      <c r="R145" s="143"/>
      <c r="S145" s="143"/>
      <c r="T145" s="143"/>
      <c r="U145" s="143"/>
      <c r="V145" s="143"/>
    </row>
    <row r="146" spans="2:22" ht="12.75">
      <c r="B146" s="143"/>
      <c r="C146" s="143"/>
      <c r="D146" s="143"/>
      <c r="E146" s="143"/>
      <c r="F146" s="143"/>
      <c r="G146" s="143"/>
      <c r="H146" s="146"/>
      <c r="I146" s="143"/>
      <c r="J146" s="143"/>
      <c r="K146" s="143"/>
      <c r="L146" s="143"/>
      <c r="M146" s="143"/>
      <c r="N146" s="147"/>
      <c r="O146" s="143"/>
      <c r="P146" s="143"/>
      <c r="Q146" s="143"/>
      <c r="R146" s="143"/>
      <c r="S146" s="143"/>
      <c r="T146" s="143"/>
      <c r="U146" s="143"/>
      <c r="V146" s="143"/>
    </row>
    <row r="147" spans="2:22" ht="12.75">
      <c r="B147" s="143"/>
      <c r="C147" s="143"/>
      <c r="D147" s="143"/>
      <c r="E147" s="143"/>
      <c r="F147" s="143"/>
      <c r="G147" s="143"/>
      <c r="H147" s="146"/>
      <c r="I147" s="143"/>
      <c r="J147" s="143"/>
      <c r="K147" s="143"/>
      <c r="L147" s="143"/>
      <c r="M147" s="143"/>
      <c r="N147" s="147"/>
      <c r="O147" s="143"/>
      <c r="P147" s="143"/>
      <c r="Q147" s="143"/>
      <c r="R147" s="143"/>
      <c r="S147" s="143"/>
      <c r="T147" s="143"/>
      <c r="U147" s="143"/>
      <c r="V147" s="143"/>
    </row>
    <row r="148" spans="2:22" ht="12.75">
      <c r="B148" s="143"/>
      <c r="C148" s="143"/>
      <c r="D148" s="143"/>
      <c r="E148" s="143"/>
      <c r="F148" s="143"/>
      <c r="G148" s="143"/>
      <c r="H148" s="146"/>
      <c r="I148" s="143"/>
      <c r="J148" s="143"/>
      <c r="K148" s="143"/>
      <c r="L148" s="143"/>
      <c r="M148" s="143"/>
      <c r="N148" s="147"/>
      <c r="O148" s="143"/>
      <c r="P148" s="143"/>
      <c r="Q148" s="143"/>
      <c r="R148" s="143"/>
      <c r="S148" s="143"/>
      <c r="T148" s="143"/>
      <c r="U148" s="143"/>
      <c r="V148" s="143"/>
    </row>
    <row r="149" spans="2:22" ht="12.75">
      <c r="B149" s="143"/>
      <c r="C149" s="143"/>
      <c r="D149" s="143"/>
      <c r="E149" s="143"/>
      <c r="F149" s="143"/>
      <c r="G149" s="143"/>
      <c r="H149" s="146"/>
      <c r="I149" s="143"/>
      <c r="J149" s="143"/>
      <c r="K149" s="143"/>
      <c r="L149" s="143"/>
      <c r="M149" s="143"/>
      <c r="N149" s="147"/>
      <c r="O149" s="143"/>
      <c r="P149" s="143"/>
      <c r="Q149" s="143"/>
      <c r="R149" s="143"/>
      <c r="S149" s="143"/>
      <c r="T149" s="143"/>
      <c r="U149" s="143"/>
      <c r="V149" s="143"/>
    </row>
    <row r="150" spans="2:22" ht="12.75">
      <c r="B150" s="143"/>
      <c r="C150" s="143"/>
      <c r="D150" s="143"/>
      <c r="E150" s="143"/>
      <c r="F150" s="143"/>
      <c r="G150" s="143"/>
      <c r="H150" s="146"/>
      <c r="I150" s="143"/>
      <c r="J150" s="143"/>
      <c r="K150" s="143"/>
      <c r="L150" s="143"/>
      <c r="M150" s="143"/>
      <c r="N150" s="147"/>
      <c r="O150" s="143"/>
      <c r="P150" s="143"/>
      <c r="Q150" s="143"/>
      <c r="R150" s="143"/>
      <c r="S150" s="143"/>
      <c r="T150" s="143"/>
      <c r="U150" s="143"/>
      <c r="V150" s="143"/>
    </row>
    <row r="151" spans="2:22" ht="12.75">
      <c r="B151" s="143"/>
      <c r="C151" s="143"/>
      <c r="D151" s="143"/>
      <c r="E151" s="143"/>
      <c r="F151" s="143"/>
      <c r="G151" s="143"/>
      <c r="H151" s="146"/>
      <c r="I151" s="143"/>
      <c r="J151" s="143"/>
      <c r="K151" s="143"/>
      <c r="L151" s="143"/>
      <c r="M151" s="143"/>
      <c r="N151" s="147"/>
      <c r="O151" s="143"/>
      <c r="P151" s="143"/>
      <c r="Q151" s="143"/>
      <c r="R151" s="143"/>
      <c r="S151" s="143"/>
      <c r="T151" s="143"/>
      <c r="U151" s="143"/>
      <c r="V151" s="143"/>
    </row>
    <row r="152" spans="2:22" ht="12.75">
      <c r="B152" s="143"/>
      <c r="C152" s="143"/>
      <c r="D152" s="143"/>
      <c r="E152" s="143"/>
      <c r="F152" s="143"/>
      <c r="G152" s="143"/>
      <c r="H152" s="146"/>
      <c r="I152" s="143"/>
      <c r="J152" s="143"/>
      <c r="K152" s="143"/>
      <c r="L152" s="143"/>
      <c r="M152" s="143"/>
      <c r="N152" s="147"/>
      <c r="O152" s="143"/>
      <c r="P152" s="143"/>
      <c r="Q152" s="143"/>
      <c r="R152" s="143"/>
      <c r="S152" s="143"/>
      <c r="T152" s="143"/>
      <c r="U152" s="143"/>
      <c r="V152" s="143"/>
    </row>
    <row r="153" spans="2:22" ht="12.75">
      <c r="B153" s="143"/>
      <c r="C153" s="143"/>
      <c r="D153" s="143"/>
      <c r="E153" s="143"/>
      <c r="F153" s="143"/>
      <c r="G153" s="143"/>
      <c r="H153" s="146"/>
      <c r="I153" s="143"/>
      <c r="J153" s="143"/>
      <c r="K153" s="143"/>
      <c r="L153" s="143"/>
      <c r="M153" s="143"/>
      <c r="N153" s="147"/>
      <c r="O153" s="143"/>
      <c r="P153" s="143"/>
      <c r="Q153" s="143"/>
      <c r="R153" s="143"/>
      <c r="S153" s="143"/>
      <c r="T153" s="143"/>
      <c r="U153" s="143"/>
      <c r="V153" s="143"/>
    </row>
    <row r="154" spans="2:22" ht="12.75">
      <c r="B154" s="143"/>
      <c r="C154" s="143"/>
      <c r="D154" s="143"/>
      <c r="E154" s="143"/>
      <c r="F154" s="143"/>
      <c r="G154" s="143"/>
      <c r="H154" s="146"/>
      <c r="I154" s="143"/>
      <c r="J154" s="143"/>
      <c r="K154" s="143"/>
      <c r="L154" s="143"/>
      <c r="M154" s="143"/>
      <c r="N154" s="147"/>
      <c r="O154" s="143"/>
      <c r="P154" s="143"/>
      <c r="Q154" s="143"/>
      <c r="R154" s="143"/>
      <c r="S154" s="143"/>
      <c r="T154" s="143"/>
      <c r="U154" s="143"/>
      <c r="V154" s="143"/>
    </row>
    <row r="155" spans="2:22" ht="12.75">
      <c r="B155" s="143"/>
      <c r="C155" s="143"/>
      <c r="D155" s="143"/>
      <c r="E155" s="143"/>
      <c r="F155" s="143"/>
      <c r="G155" s="143"/>
      <c r="H155" s="146"/>
      <c r="I155" s="143"/>
      <c r="J155" s="143"/>
      <c r="K155" s="143"/>
      <c r="L155" s="143"/>
      <c r="M155" s="143"/>
      <c r="N155" s="147"/>
      <c r="O155" s="143"/>
      <c r="P155" s="143"/>
      <c r="Q155" s="143"/>
      <c r="R155" s="143"/>
      <c r="S155" s="143"/>
      <c r="T155" s="143"/>
      <c r="U155" s="143"/>
      <c r="V155" s="143"/>
    </row>
    <row r="156" spans="2:22" ht="12.75">
      <c r="B156" s="143"/>
      <c r="C156" s="143"/>
      <c r="D156" s="143"/>
      <c r="E156" s="143"/>
      <c r="F156" s="143"/>
      <c r="G156" s="143"/>
      <c r="H156" s="146"/>
      <c r="I156" s="143"/>
      <c r="J156" s="143"/>
      <c r="K156" s="143"/>
      <c r="L156" s="143"/>
      <c r="M156" s="143"/>
      <c r="N156" s="147"/>
      <c r="O156" s="143"/>
      <c r="P156" s="143"/>
      <c r="Q156" s="143"/>
      <c r="R156" s="143"/>
      <c r="S156" s="143"/>
      <c r="T156" s="143"/>
      <c r="U156" s="143"/>
      <c r="V156" s="143"/>
    </row>
    <row r="157" spans="2:22" ht="12.75">
      <c r="B157" s="143"/>
      <c r="C157" s="143"/>
      <c r="D157" s="143"/>
      <c r="E157" s="143"/>
      <c r="F157" s="143"/>
      <c r="G157" s="143"/>
      <c r="H157" s="146"/>
      <c r="I157" s="143"/>
      <c r="J157" s="143"/>
      <c r="K157" s="143"/>
      <c r="L157" s="143"/>
      <c r="M157" s="143"/>
      <c r="N157" s="147"/>
      <c r="O157" s="143"/>
      <c r="P157" s="143"/>
      <c r="Q157" s="143"/>
      <c r="R157" s="143"/>
      <c r="S157" s="143"/>
      <c r="T157" s="143"/>
      <c r="U157" s="143"/>
      <c r="V157" s="143"/>
    </row>
    <row r="158" spans="2:22" ht="12.75">
      <c r="B158" s="143"/>
      <c r="C158" s="143"/>
      <c r="D158" s="143"/>
      <c r="E158" s="143"/>
      <c r="F158" s="143"/>
      <c r="G158" s="143"/>
      <c r="H158" s="146"/>
      <c r="I158" s="143"/>
      <c r="J158" s="143"/>
      <c r="K158" s="143"/>
      <c r="L158" s="143"/>
      <c r="M158" s="143"/>
      <c r="N158" s="147"/>
      <c r="O158" s="143"/>
      <c r="P158" s="143"/>
      <c r="Q158" s="143"/>
      <c r="R158" s="143"/>
      <c r="S158" s="143"/>
      <c r="T158" s="143"/>
      <c r="U158" s="143"/>
      <c r="V158" s="143"/>
    </row>
    <row r="159" spans="2:22" ht="12.75">
      <c r="B159" s="143"/>
      <c r="C159" s="143"/>
      <c r="D159" s="143"/>
      <c r="E159" s="143"/>
      <c r="F159" s="143"/>
      <c r="G159" s="143"/>
      <c r="H159" s="146"/>
      <c r="I159" s="143"/>
      <c r="J159" s="143"/>
      <c r="K159" s="143"/>
      <c r="L159" s="143"/>
      <c r="M159" s="143"/>
      <c r="N159" s="147"/>
      <c r="O159" s="143"/>
      <c r="P159" s="143"/>
      <c r="Q159" s="143"/>
      <c r="R159" s="143"/>
      <c r="S159" s="143"/>
      <c r="T159" s="143"/>
      <c r="U159" s="143"/>
      <c r="V159" s="143"/>
    </row>
    <row r="160" spans="2:22" ht="12.75">
      <c r="B160" s="143"/>
      <c r="C160" s="143"/>
      <c r="D160" s="143"/>
      <c r="E160" s="143"/>
      <c r="F160" s="143"/>
      <c r="G160" s="143"/>
      <c r="H160" s="146"/>
      <c r="I160" s="143"/>
      <c r="J160" s="143"/>
      <c r="K160" s="143"/>
      <c r="L160" s="143"/>
      <c r="M160" s="143"/>
      <c r="N160" s="147"/>
      <c r="O160" s="143"/>
      <c r="P160" s="143"/>
      <c r="Q160" s="143"/>
      <c r="R160" s="143"/>
      <c r="S160" s="143"/>
      <c r="T160" s="143"/>
      <c r="U160" s="143"/>
      <c r="V160" s="143"/>
    </row>
    <row r="161" spans="2:22" ht="12.75">
      <c r="B161" s="143"/>
      <c r="C161" s="143"/>
      <c r="D161" s="143"/>
      <c r="E161" s="143"/>
      <c r="F161" s="143"/>
      <c r="G161" s="143"/>
      <c r="H161" s="146"/>
      <c r="I161" s="143"/>
      <c r="J161" s="143"/>
      <c r="K161" s="143"/>
      <c r="L161" s="143"/>
      <c r="M161" s="143"/>
      <c r="N161" s="147"/>
      <c r="O161" s="143"/>
      <c r="P161" s="143"/>
      <c r="Q161" s="143"/>
      <c r="R161" s="143"/>
      <c r="S161" s="143"/>
      <c r="T161" s="143"/>
      <c r="U161" s="143"/>
      <c r="V161" s="143"/>
    </row>
    <row r="162" spans="2:22" ht="12.75">
      <c r="B162" s="143"/>
      <c r="C162" s="143"/>
      <c r="D162" s="143"/>
      <c r="E162" s="143"/>
      <c r="F162" s="143"/>
      <c r="G162" s="143"/>
      <c r="H162" s="146"/>
      <c r="I162" s="143"/>
      <c r="J162" s="143"/>
      <c r="K162" s="143"/>
      <c r="L162" s="143"/>
      <c r="M162" s="143"/>
      <c r="N162" s="147"/>
      <c r="O162" s="143"/>
      <c r="P162" s="143"/>
      <c r="Q162" s="143"/>
      <c r="R162" s="143"/>
      <c r="S162" s="143"/>
      <c r="T162" s="143"/>
      <c r="U162" s="143"/>
      <c r="V162" s="143"/>
    </row>
    <row r="163" spans="2:22" ht="12.75">
      <c r="B163" s="143"/>
      <c r="C163" s="143"/>
      <c r="D163" s="143"/>
      <c r="E163" s="143"/>
      <c r="F163" s="143"/>
      <c r="G163" s="143"/>
      <c r="H163" s="146"/>
      <c r="I163" s="143"/>
      <c r="J163" s="143"/>
      <c r="K163" s="143"/>
      <c r="L163" s="143"/>
      <c r="M163" s="143"/>
      <c r="N163" s="147"/>
      <c r="O163" s="143"/>
      <c r="P163" s="143"/>
      <c r="Q163" s="143"/>
      <c r="R163" s="143"/>
      <c r="S163" s="143"/>
      <c r="T163" s="143"/>
      <c r="U163" s="143"/>
      <c r="V163" s="143"/>
    </row>
    <row r="164" spans="2:22" ht="12.75">
      <c r="B164" s="143"/>
      <c r="C164" s="143"/>
      <c r="D164" s="143"/>
      <c r="E164" s="143"/>
      <c r="F164" s="143"/>
      <c r="G164" s="143"/>
      <c r="H164" s="146"/>
      <c r="I164" s="143"/>
      <c r="J164" s="143"/>
      <c r="K164" s="143"/>
      <c r="L164" s="143"/>
      <c r="M164" s="143"/>
      <c r="N164" s="147"/>
      <c r="O164" s="143"/>
      <c r="P164" s="143"/>
      <c r="Q164" s="143"/>
      <c r="R164" s="143"/>
      <c r="S164" s="143"/>
      <c r="T164" s="143"/>
      <c r="U164" s="143"/>
      <c r="V164" s="143"/>
    </row>
    <row r="165" spans="2:22" ht="12.75">
      <c r="B165" s="143"/>
      <c r="C165" s="143"/>
      <c r="D165" s="143"/>
      <c r="E165" s="143"/>
      <c r="F165" s="143"/>
      <c r="G165" s="143"/>
      <c r="H165" s="146"/>
      <c r="I165" s="143"/>
      <c r="J165" s="143"/>
      <c r="K165" s="143"/>
      <c r="L165" s="143"/>
      <c r="M165" s="143"/>
      <c r="N165" s="147"/>
      <c r="O165" s="143"/>
      <c r="P165" s="143"/>
      <c r="Q165" s="143"/>
      <c r="R165" s="143"/>
      <c r="S165" s="143"/>
      <c r="T165" s="143"/>
      <c r="U165" s="143"/>
      <c r="V165" s="143"/>
    </row>
    <row r="166" spans="2:22" ht="12.75">
      <c r="B166" s="143"/>
      <c r="C166" s="143"/>
      <c r="D166" s="143"/>
      <c r="E166" s="143"/>
      <c r="F166" s="143"/>
      <c r="G166" s="143"/>
      <c r="H166" s="146"/>
      <c r="I166" s="143"/>
      <c r="J166" s="143"/>
      <c r="K166" s="143"/>
      <c r="L166" s="143"/>
      <c r="M166" s="143"/>
      <c r="N166" s="147"/>
      <c r="O166" s="143"/>
      <c r="P166" s="143"/>
      <c r="Q166" s="143"/>
      <c r="R166" s="143"/>
      <c r="S166" s="143"/>
      <c r="T166" s="143"/>
      <c r="U166" s="143"/>
      <c r="V166" s="143"/>
    </row>
    <row r="167" spans="2:22" ht="12.75">
      <c r="B167" s="143"/>
      <c r="C167" s="143"/>
      <c r="D167" s="143"/>
      <c r="E167" s="143"/>
      <c r="F167" s="143"/>
      <c r="G167" s="143"/>
      <c r="H167" s="146"/>
      <c r="I167" s="143"/>
      <c r="J167" s="143"/>
      <c r="K167" s="143"/>
      <c r="L167" s="143"/>
      <c r="M167" s="143"/>
      <c r="N167" s="147"/>
      <c r="O167" s="143"/>
      <c r="P167" s="143"/>
      <c r="Q167" s="143"/>
      <c r="R167" s="143"/>
      <c r="S167" s="143"/>
      <c r="T167" s="143"/>
      <c r="U167" s="143"/>
      <c r="V167" s="143"/>
    </row>
    <row r="168" spans="2:22" ht="12.75">
      <c r="B168" s="143"/>
      <c r="C168" s="143"/>
      <c r="D168" s="143"/>
      <c r="E168" s="143"/>
      <c r="F168" s="143"/>
      <c r="G168" s="143"/>
      <c r="H168" s="146"/>
      <c r="I168" s="143"/>
      <c r="J168" s="143"/>
      <c r="K168" s="143"/>
      <c r="L168" s="143"/>
      <c r="M168" s="143"/>
      <c r="N168" s="147"/>
      <c r="O168" s="143"/>
      <c r="P168" s="143"/>
      <c r="Q168" s="143"/>
      <c r="R168" s="143"/>
      <c r="S168" s="143"/>
      <c r="T168" s="143"/>
      <c r="U168" s="143"/>
      <c r="V168" s="143"/>
    </row>
    <row r="169" spans="2:22" ht="12.75">
      <c r="B169" s="143"/>
      <c r="C169" s="143"/>
      <c r="D169" s="143"/>
      <c r="E169" s="143"/>
      <c r="F169" s="143"/>
      <c r="G169" s="143"/>
      <c r="H169" s="146"/>
      <c r="I169" s="143"/>
      <c r="J169" s="143"/>
      <c r="K169" s="143"/>
      <c r="L169" s="143"/>
      <c r="M169" s="143"/>
      <c r="N169" s="147"/>
      <c r="O169" s="143"/>
      <c r="P169" s="143"/>
      <c r="Q169" s="143"/>
      <c r="R169" s="143"/>
      <c r="S169" s="143"/>
      <c r="T169" s="143"/>
      <c r="U169" s="143"/>
      <c r="V169" s="143"/>
    </row>
    <row r="170" spans="2:22" ht="12.75">
      <c r="B170" s="143"/>
      <c r="C170" s="143"/>
      <c r="D170" s="143"/>
      <c r="E170" s="143"/>
      <c r="F170" s="143"/>
      <c r="G170" s="143"/>
      <c r="H170" s="146"/>
      <c r="I170" s="143"/>
      <c r="J170" s="143"/>
      <c r="K170" s="143"/>
      <c r="L170" s="143"/>
      <c r="M170" s="143"/>
      <c r="N170" s="147"/>
      <c r="O170" s="143"/>
      <c r="P170" s="143"/>
      <c r="Q170" s="143"/>
      <c r="R170" s="143"/>
      <c r="S170" s="143"/>
      <c r="T170" s="143"/>
      <c r="U170" s="143"/>
      <c r="V170" s="143"/>
    </row>
    <row r="171" spans="2:22" ht="12.75">
      <c r="B171" s="143"/>
      <c r="C171" s="143"/>
      <c r="D171" s="143"/>
      <c r="E171" s="143"/>
      <c r="F171" s="143"/>
      <c r="G171" s="143"/>
      <c r="H171" s="146"/>
      <c r="I171" s="143"/>
      <c r="J171" s="143"/>
      <c r="K171" s="143"/>
      <c r="L171" s="143"/>
      <c r="M171" s="143"/>
      <c r="N171" s="147"/>
      <c r="O171" s="143"/>
      <c r="P171" s="143"/>
      <c r="Q171" s="143"/>
      <c r="R171" s="143"/>
      <c r="S171" s="143"/>
      <c r="T171" s="143"/>
      <c r="U171" s="143"/>
      <c r="V171" s="143"/>
    </row>
    <row r="172" spans="2:22" ht="12.75">
      <c r="B172" s="143"/>
      <c r="C172" s="143"/>
      <c r="D172" s="143"/>
      <c r="E172" s="143"/>
      <c r="F172" s="143"/>
      <c r="G172" s="143"/>
      <c r="H172" s="146"/>
      <c r="I172" s="143"/>
      <c r="J172" s="143"/>
      <c r="K172" s="143"/>
      <c r="L172" s="143"/>
      <c r="M172" s="143"/>
      <c r="N172" s="147"/>
      <c r="O172" s="143"/>
      <c r="P172" s="143"/>
      <c r="Q172" s="143"/>
      <c r="R172" s="143"/>
      <c r="S172" s="143"/>
      <c r="T172" s="143"/>
      <c r="U172" s="143"/>
      <c r="V172" s="143"/>
    </row>
    <row r="173" spans="2:22" ht="12.75">
      <c r="B173" s="143"/>
      <c r="C173" s="143"/>
      <c r="D173" s="143"/>
      <c r="E173" s="143"/>
      <c r="F173" s="143"/>
      <c r="G173" s="143"/>
      <c r="H173" s="146"/>
      <c r="I173" s="143"/>
      <c r="J173" s="143"/>
      <c r="K173" s="143"/>
      <c r="L173" s="143"/>
      <c r="M173" s="143"/>
      <c r="N173" s="147"/>
      <c r="O173" s="143"/>
      <c r="P173" s="143"/>
      <c r="Q173" s="143"/>
      <c r="R173" s="143"/>
      <c r="S173" s="143"/>
      <c r="T173" s="143"/>
      <c r="U173" s="143"/>
      <c r="V173" s="143"/>
    </row>
    <row r="174" spans="2:22" ht="12.75">
      <c r="B174" s="143"/>
      <c r="C174" s="143"/>
      <c r="D174" s="143"/>
      <c r="E174" s="143"/>
      <c r="F174" s="143"/>
      <c r="G174" s="143"/>
      <c r="H174" s="146"/>
      <c r="I174" s="143"/>
      <c r="J174" s="143"/>
      <c r="K174" s="143"/>
      <c r="L174" s="143"/>
      <c r="M174" s="143"/>
      <c r="N174" s="147"/>
      <c r="O174" s="143"/>
      <c r="P174" s="143"/>
      <c r="Q174" s="143"/>
      <c r="R174" s="143"/>
      <c r="S174" s="143"/>
      <c r="T174" s="143"/>
      <c r="U174" s="143"/>
      <c r="V174" s="143"/>
    </row>
    <row r="175" spans="2:22" ht="12.75">
      <c r="B175" s="143"/>
      <c r="C175" s="143"/>
      <c r="D175" s="143"/>
      <c r="E175" s="143"/>
      <c r="F175" s="143"/>
      <c r="G175" s="143"/>
      <c r="H175" s="146"/>
      <c r="I175" s="143"/>
      <c r="J175" s="143"/>
      <c r="K175" s="143"/>
      <c r="L175" s="143"/>
      <c r="M175" s="143"/>
      <c r="N175" s="147"/>
      <c r="O175" s="143"/>
      <c r="P175" s="143"/>
      <c r="Q175" s="143"/>
      <c r="R175" s="143"/>
      <c r="S175" s="143"/>
      <c r="T175" s="143"/>
      <c r="U175" s="143"/>
      <c r="V175" s="143"/>
    </row>
    <row r="176" spans="2:22" ht="12.75">
      <c r="B176" s="143"/>
      <c r="C176" s="143"/>
      <c r="D176" s="143"/>
      <c r="E176" s="143"/>
      <c r="F176" s="143"/>
      <c r="G176" s="143"/>
      <c r="H176" s="146"/>
      <c r="I176" s="143"/>
      <c r="J176" s="143"/>
      <c r="K176" s="143"/>
      <c r="L176" s="143"/>
      <c r="M176" s="143"/>
      <c r="N176" s="147"/>
      <c r="O176" s="143"/>
      <c r="P176" s="143"/>
      <c r="Q176" s="143"/>
      <c r="R176" s="143"/>
      <c r="S176" s="143"/>
      <c r="T176" s="143"/>
      <c r="U176" s="143"/>
      <c r="V176" s="143"/>
    </row>
    <row r="177" spans="2:22" ht="12.75">
      <c r="B177" s="143"/>
      <c r="C177" s="143"/>
      <c r="D177" s="143"/>
      <c r="E177" s="143"/>
      <c r="F177" s="143"/>
      <c r="G177" s="143"/>
      <c r="H177" s="146"/>
      <c r="I177" s="143"/>
      <c r="J177" s="143"/>
      <c r="K177" s="143"/>
      <c r="L177" s="143"/>
      <c r="M177" s="143"/>
      <c r="N177" s="147"/>
      <c r="O177" s="143"/>
      <c r="P177" s="143"/>
      <c r="Q177" s="143"/>
      <c r="R177" s="143"/>
      <c r="S177" s="143"/>
      <c r="T177" s="143"/>
      <c r="U177" s="143"/>
      <c r="V177" s="143"/>
    </row>
    <row r="178" spans="2:22" ht="12.75">
      <c r="B178" s="143"/>
      <c r="C178" s="143"/>
      <c r="D178" s="143"/>
      <c r="E178" s="143"/>
      <c r="F178" s="143"/>
      <c r="G178" s="143"/>
      <c r="H178" s="146"/>
      <c r="I178" s="143"/>
      <c r="J178" s="143"/>
      <c r="K178" s="143"/>
      <c r="L178" s="143"/>
      <c r="M178" s="143"/>
      <c r="N178" s="147"/>
      <c r="O178" s="143"/>
      <c r="P178" s="143"/>
      <c r="Q178" s="143"/>
      <c r="R178" s="143"/>
      <c r="S178" s="143"/>
      <c r="T178" s="143"/>
      <c r="U178" s="143"/>
      <c r="V178" s="143"/>
    </row>
    <row r="179" spans="2:22" ht="12.75">
      <c r="B179" s="143"/>
      <c r="C179" s="143"/>
      <c r="D179" s="143"/>
      <c r="E179" s="143"/>
      <c r="F179" s="143"/>
      <c r="G179" s="143"/>
      <c r="H179" s="146"/>
      <c r="I179" s="143"/>
      <c r="J179" s="143"/>
      <c r="K179" s="143"/>
      <c r="L179" s="143"/>
      <c r="M179" s="143"/>
      <c r="N179" s="147"/>
      <c r="O179" s="143"/>
      <c r="P179" s="143"/>
      <c r="Q179" s="143"/>
      <c r="R179" s="143"/>
      <c r="S179" s="143"/>
      <c r="T179" s="143"/>
      <c r="U179" s="143"/>
      <c r="V179" s="143"/>
    </row>
    <row r="180" spans="2:22" ht="12.75">
      <c r="B180" s="143"/>
      <c r="C180" s="143"/>
      <c r="D180" s="143"/>
      <c r="E180" s="143"/>
      <c r="F180" s="143"/>
      <c r="G180" s="143"/>
      <c r="H180" s="146"/>
      <c r="I180" s="143"/>
      <c r="J180" s="143"/>
      <c r="K180" s="143"/>
      <c r="L180" s="143"/>
      <c r="M180" s="143"/>
      <c r="N180" s="147"/>
      <c r="O180" s="143"/>
      <c r="P180" s="143"/>
      <c r="Q180" s="143"/>
      <c r="R180" s="143"/>
      <c r="S180" s="143"/>
      <c r="T180" s="143"/>
      <c r="U180" s="143"/>
      <c r="V180" s="143"/>
    </row>
    <row r="181" spans="2:22" ht="12.75">
      <c r="B181" s="143"/>
      <c r="C181" s="143"/>
      <c r="D181" s="143"/>
      <c r="E181" s="143"/>
      <c r="F181" s="143"/>
      <c r="G181" s="143"/>
      <c r="H181" s="146"/>
      <c r="I181" s="143"/>
      <c r="J181" s="143"/>
      <c r="K181" s="143"/>
      <c r="L181" s="143"/>
      <c r="M181" s="143"/>
      <c r="N181" s="147"/>
      <c r="O181" s="143"/>
      <c r="P181" s="143"/>
      <c r="Q181" s="143"/>
      <c r="R181" s="143"/>
      <c r="S181" s="143"/>
      <c r="T181" s="143"/>
      <c r="U181" s="143"/>
      <c r="V181" s="143"/>
    </row>
    <row r="182" spans="2:22" ht="12.75">
      <c r="B182" s="143"/>
      <c r="C182" s="143"/>
      <c r="D182" s="143"/>
      <c r="E182" s="143"/>
      <c r="F182" s="143"/>
      <c r="G182" s="143"/>
      <c r="H182" s="146"/>
      <c r="I182" s="143"/>
      <c r="J182" s="143"/>
      <c r="K182" s="143"/>
      <c r="L182" s="143"/>
      <c r="M182" s="143"/>
      <c r="N182" s="147"/>
      <c r="O182" s="143"/>
      <c r="P182" s="143"/>
      <c r="Q182" s="143"/>
      <c r="R182" s="143"/>
      <c r="S182" s="143"/>
      <c r="T182" s="143"/>
      <c r="U182" s="143"/>
      <c r="V182" s="143"/>
    </row>
    <row r="183" spans="2:22" ht="12.75">
      <c r="B183" s="143"/>
      <c r="C183" s="143"/>
      <c r="D183" s="143"/>
      <c r="E183" s="143"/>
      <c r="F183" s="143"/>
      <c r="G183" s="143"/>
      <c r="H183" s="146"/>
      <c r="I183" s="143"/>
      <c r="J183" s="143"/>
      <c r="K183" s="143"/>
      <c r="L183" s="143"/>
      <c r="M183" s="143"/>
      <c r="N183" s="147"/>
      <c r="O183" s="143"/>
      <c r="P183" s="143"/>
      <c r="Q183" s="143"/>
      <c r="R183" s="143"/>
      <c r="S183" s="143"/>
      <c r="T183" s="143"/>
      <c r="U183" s="143"/>
      <c r="V183" s="143"/>
    </row>
    <row r="184" spans="2:22" ht="12.75">
      <c r="B184" s="143"/>
      <c r="C184" s="143"/>
      <c r="D184" s="143"/>
      <c r="E184" s="143"/>
      <c r="F184" s="143"/>
      <c r="G184" s="143"/>
      <c r="H184" s="146"/>
      <c r="I184" s="143"/>
      <c r="J184" s="143"/>
      <c r="K184" s="143"/>
      <c r="L184" s="143"/>
      <c r="M184" s="143"/>
      <c r="N184" s="147"/>
      <c r="O184" s="143"/>
      <c r="P184" s="143"/>
      <c r="Q184" s="143"/>
      <c r="R184" s="143"/>
      <c r="S184" s="143"/>
      <c r="T184" s="143"/>
      <c r="U184" s="143"/>
      <c r="V184" s="143"/>
    </row>
    <row r="185" spans="2:22" ht="12.75">
      <c r="B185" s="143"/>
      <c r="C185" s="143"/>
      <c r="D185" s="143"/>
      <c r="E185" s="143"/>
      <c r="F185" s="143"/>
      <c r="G185" s="143"/>
      <c r="H185" s="146"/>
      <c r="I185" s="143"/>
      <c r="J185" s="143"/>
      <c r="K185" s="143"/>
      <c r="L185" s="143"/>
      <c r="M185" s="143"/>
      <c r="N185" s="147"/>
      <c r="O185" s="143"/>
      <c r="P185" s="143"/>
      <c r="Q185" s="143"/>
      <c r="R185" s="143"/>
      <c r="S185" s="143"/>
      <c r="T185" s="143"/>
      <c r="U185" s="143"/>
      <c r="V185" s="143"/>
    </row>
    <row r="186" spans="2:22" ht="12.75">
      <c r="B186" s="143"/>
      <c r="C186" s="143"/>
      <c r="D186" s="143"/>
      <c r="E186" s="143"/>
      <c r="F186" s="143"/>
      <c r="G186" s="143"/>
      <c r="H186" s="146"/>
      <c r="I186" s="143"/>
      <c r="J186" s="143"/>
      <c r="K186" s="143"/>
      <c r="L186" s="143"/>
      <c r="M186" s="143"/>
      <c r="N186" s="147"/>
      <c r="O186" s="143"/>
      <c r="P186" s="143"/>
      <c r="Q186" s="143"/>
      <c r="R186" s="143"/>
      <c r="S186" s="143"/>
      <c r="T186" s="143"/>
      <c r="U186" s="143"/>
      <c r="V186" s="143"/>
    </row>
    <row r="187" spans="2:22" ht="12.75">
      <c r="B187" s="143"/>
      <c r="C187" s="143"/>
      <c r="D187" s="143"/>
      <c r="E187" s="143"/>
      <c r="F187" s="143"/>
      <c r="G187" s="143"/>
      <c r="H187" s="146"/>
      <c r="I187" s="143"/>
      <c r="J187" s="143"/>
      <c r="K187" s="143"/>
      <c r="L187" s="143"/>
      <c r="M187" s="143"/>
      <c r="N187" s="147"/>
      <c r="O187" s="143"/>
      <c r="P187" s="143"/>
      <c r="Q187" s="143"/>
      <c r="R187" s="143"/>
      <c r="S187" s="143"/>
      <c r="T187" s="143"/>
      <c r="U187" s="143"/>
      <c r="V187" s="143"/>
    </row>
    <row r="188" spans="2:22" ht="12.75">
      <c r="B188" s="143"/>
      <c r="C188" s="143"/>
      <c r="D188" s="143"/>
      <c r="E188" s="143"/>
      <c r="F188" s="143"/>
      <c r="G188" s="143"/>
      <c r="H188" s="146"/>
      <c r="I188" s="143"/>
      <c r="J188" s="143"/>
      <c r="K188" s="143"/>
      <c r="L188" s="143"/>
      <c r="M188" s="143"/>
      <c r="N188" s="147"/>
      <c r="O188" s="143"/>
      <c r="P188" s="143"/>
      <c r="Q188" s="143"/>
      <c r="R188" s="143"/>
      <c r="S188" s="143"/>
      <c r="T188" s="143"/>
      <c r="U188" s="143"/>
      <c r="V188" s="143"/>
    </row>
    <row r="189" spans="2:22" ht="12.75">
      <c r="B189" s="143"/>
      <c r="C189" s="143"/>
      <c r="D189" s="143"/>
      <c r="E189" s="143"/>
      <c r="F189" s="143"/>
      <c r="G189" s="143"/>
      <c r="H189" s="146"/>
      <c r="I189" s="143"/>
      <c r="J189" s="143"/>
      <c r="K189" s="143"/>
      <c r="L189" s="143"/>
      <c r="M189" s="143"/>
      <c r="N189" s="147"/>
      <c r="O189" s="143"/>
      <c r="P189" s="143"/>
      <c r="Q189" s="143"/>
      <c r="R189" s="143"/>
      <c r="S189" s="143"/>
      <c r="T189" s="143"/>
      <c r="U189" s="143"/>
      <c r="V189" s="143"/>
    </row>
    <row r="190" spans="2:22" ht="12.75">
      <c r="B190" s="143"/>
      <c r="C190" s="143"/>
      <c r="D190" s="143"/>
      <c r="E190" s="143"/>
      <c r="F190" s="143"/>
      <c r="G190" s="143"/>
      <c r="H190" s="146"/>
      <c r="I190" s="143"/>
      <c r="J190" s="143"/>
      <c r="K190" s="143"/>
      <c r="L190" s="143"/>
      <c r="M190" s="143"/>
      <c r="N190" s="147"/>
      <c r="O190" s="143"/>
      <c r="P190" s="143"/>
      <c r="Q190" s="143"/>
      <c r="R190" s="143"/>
      <c r="S190" s="143"/>
      <c r="T190" s="143"/>
      <c r="U190" s="143"/>
      <c r="V190" s="143"/>
    </row>
    <row r="191" spans="2:22" ht="12.75">
      <c r="B191" s="143"/>
      <c r="C191" s="143"/>
      <c r="D191" s="143"/>
      <c r="E191" s="143"/>
      <c r="F191" s="143"/>
      <c r="G191" s="143"/>
      <c r="H191" s="146"/>
      <c r="I191" s="143"/>
      <c r="J191" s="143"/>
      <c r="K191" s="143"/>
      <c r="L191" s="143"/>
      <c r="M191" s="143"/>
      <c r="N191" s="147"/>
      <c r="O191" s="143"/>
      <c r="P191" s="143"/>
      <c r="Q191" s="143"/>
      <c r="R191" s="143"/>
      <c r="S191" s="143"/>
      <c r="T191" s="143"/>
      <c r="U191" s="143"/>
      <c r="V191" s="143"/>
    </row>
    <row r="192" spans="2:22" ht="12.75">
      <c r="B192" s="143"/>
      <c r="C192" s="143"/>
      <c r="D192" s="143"/>
      <c r="E192" s="143"/>
      <c r="F192" s="143"/>
      <c r="G192" s="143"/>
      <c r="H192" s="146"/>
      <c r="I192" s="143"/>
      <c r="J192" s="143"/>
      <c r="K192" s="143"/>
      <c r="L192" s="143"/>
      <c r="M192" s="143"/>
      <c r="N192" s="147"/>
      <c r="O192" s="143"/>
      <c r="P192" s="143"/>
      <c r="Q192" s="143"/>
      <c r="R192" s="143"/>
      <c r="S192" s="143"/>
      <c r="T192" s="143"/>
      <c r="U192" s="143"/>
      <c r="V192" s="143"/>
    </row>
    <row r="193" spans="2:22" ht="12.75">
      <c r="B193" s="143"/>
      <c r="C193" s="143"/>
      <c r="D193" s="143"/>
      <c r="E193" s="143"/>
      <c r="F193" s="143"/>
      <c r="G193" s="143"/>
      <c r="H193" s="146"/>
      <c r="I193" s="143"/>
      <c r="J193" s="143"/>
      <c r="K193" s="143"/>
      <c r="L193" s="143"/>
      <c r="M193" s="143"/>
      <c r="N193" s="147"/>
      <c r="O193" s="143"/>
      <c r="P193" s="143"/>
      <c r="Q193" s="143"/>
      <c r="R193" s="143"/>
      <c r="S193" s="143"/>
      <c r="T193" s="143"/>
      <c r="U193" s="143"/>
      <c r="V193" s="143"/>
    </row>
    <row r="194" spans="2:22" ht="12.75">
      <c r="B194" s="143"/>
      <c r="C194" s="143"/>
      <c r="D194" s="143"/>
      <c r="E194" s="143"/>
      <c r="F194" s="143"/>
      <c r="G194" s="143"/>
      <c r="H194" s="146"/>
      <c r="I194" s="143"/>
      <c r="J194" s="143"/>
      <c r="K194" s="143"/>
      <c r="L194" s="143"/>
      <c r="M194" s="143"/>
      <c r="N194" s="147"/>
      <c r="O194" s="143"/>
      <c r="P194" s="143"/>
      <c r="Q194" s="143"/>
      <c r="R194" s="143"/>
      <c r="S194" s="143"/>
      <c r="T194" s="143"/>
      <c r="U194" s="143"/>
      <c r="V194" s="143"/>
    </row>
    <row r="195" spans="2:22" ht="12.75">
      <c r="B195" s="143"/>
      <c r="C195" s="143"/>
      <c r="D195" s="143"/>
      <c r="E195" s="143"/>
      <c r="F195" s="143"/>
      <c r="G195" s="143"/>
      <c r="H195" s="146"/>
      <c r="I195" s="143"/>
      <c r="J195" s="143"/>
      <c r="K195" s="143"/>
      <c r="L195" s="143"/>
      <c r="M195" s="143"/>
      <c r="N195" s="147"/>
      <c r="O195" s="143"/>
      <c r="P195" s="143"/>
      <c r="Q195" s="143"/>
      <c r="R195" s="143"/>
      <c r="S195" s="143"/>
      <c r="T195" s="143"/>
      <c r="U195" s="143"/>
      <c r="V195" s="143"/>
    </row>
    <row r="196" spans="2:22" ht="12.75">
      <c r="B196" s="143"/>
      <c r="C196" s="143"/>
      <c r="D196" s="143"/>
      <c r="E196" s="143"/>
      <c r="F196" s="143"/>
      <c r="G196" s="143"/>
      <c r="H196" s="146"/>
      <c r="I196" s="143"/>
      <c r="J196" s="143"/>
      <c r="K196" s="143"/>
      <c r="L196" s="143"/>
      <c r="M196" s="143"/>
      <c r="N196" s="147"/>
      <c r="O196" s="143"/>
      <c r="P196" s="143"/>
      <c r="Q196" s="143"/>
      <c r="R196" s="143"/>
      <c r="S196" s="143"/>
      <c r="T196" s="143"/>
      <c r="U196" s="143"/>
      <c r="V196" s="143"/>
    </row>
    <row r="197" spans="2:22" ht="12.75">
      <c r="B197" s="143"/>
      <c r="C197" s="143"/>
      <c r="D197" s="143"/>
      <c r="E197" s="143"/>
      <c r="F197" s="143"/>
      <c r="G197" s="143"/>
      <c r="H197" s="146"/>
      <c r="I197" s="143"/>
      <c r="J197" s="143"/>
      <c r="K197" s="143"/>
      <c r="L197" s="143"/>
      <c r="M197" s="143"/>
      <c r="N197" s="147"/>
      <c r="O197" s="143"/>
      <c r="P197" s="143"/>
      <c r="Q197" s="143"/>
      <c r="R197" s="143"/>
      <c r="S197" s="143"/>
      <c r="T197" s="143"/>
      <c r="U197" s="143"/>
      <c r="V197" s="143"/>
    </row>
    <row r="198" spans="2:22" ht="12.75">
      <c r="B198" s="143"/>
      <c r="C198" s="143"/>
      <c r="D198" s="143"/>
      <c r="E198" s="143"/>
      <c r="F198" s="143"/>
      <c r="G198" s="143"/>
      <c r="H198" s="146"/>
      <c r="I198" s="143"/>
      <c r="J198" s="143"/>
      <c r="K198" s="143"/>
      <c r="L198" s="143"/>
      <c r="M198" s="143"/>
      <c r="N198" s="147"/>
      <c r="O198" s="143"/>
      <c r="P198" s="143"/>
      <c r="Q198" s="143"/>
      <c r="R198" s="143"/>
      <c r="S198" s="143"/>
      <c r="T198" s="143"/>
      <c r="U198" s="143"/>
      <c r="V198" s="143"/>
    </row>
    <row r="199" spans="2:22" ht="12.75">
      <c r="B199" s="143"/>
      <c r="C199" s="143"/>
      <c r="D199" s="143"/>
      <c r="E199" s="143"/>
      <c r="F199" s="143"/>
      <c r="G199" s="143"/>
      <c r="H199" s="146"/>
      <c r="I199" s="143"/>
      <c r="J199" s="143"/>
      <c r="K199" s="143"/>
      <c r="L199" s="143"/>
      <c r="M199" s="143"/>
      <c r="N199" s="147"/>
      <c r="O199" s="143"/>
      <c r="P199" s="143"/>
      <c r="Q199" s="143"/>
      <c r="R199" s="143"/>
      <c r="S199" s="143"/>
      <c r="T199" s="143"/>
      <c r="U199" s="143"/>
      <c r="V199" s="143"/>
    </row>
    <row r="200" spans="2:22" ht="12.75">
      <c r="B200" s="143"/>
      <c r="C200" s="143"/>
      <c r="D200" s="143"/>
      <c r="E200" s="143"/>
      <c r="F200" s="143"/>
      <c r="G200" s="143"/>
      <c r="H200" s="146"/>
      <c r="I200" s="143"/>
      <c r="J200" s="143"/>
      <c r="K200" s="143"/>
      <c r="L200" s="143"/>
      <c r="M200" s="143"/>
      <c r="N200" s="147"/>
      <c r="O200" s="143"/>
      <c r="P200" s="143"/>
      <c r="Q200" s="143"/>
      <c r="R200" s="143"/>
      <c r="S200" s="143"/>
      <c r="T200" s="143"/>
      <c r="U200" s="143"/>
      <c r="V200" s="143"/>
    </row>
    <row r="201" spans="2:22" ht="12.75">
      <c r="B201" s="143"/>
      <c r="C201" s="143"/>
      <c r="D201" s="143"/>
      <c r="E201" s="143"/>
      <c r="F201" s="143"/>
      <c r="G201" s="143"/>
      <c r="H201" s="146"/>
      <c r="I201" s="143"/>
      <c r="J201" s="143"/>
      <c r="K201" s="143"/>
      <c r="L201" s="143"/>
      <c r="M201" s="143"/>
      <c r="N201" s="147"/>
      <c r="O201" s="143"/>
      <c r="P201" s="143"/>
      <c r="Q201" s="143"/>
      <c r="R201" s="143"/>
      <c r="S201" s="143"/>
      <c r="T201" s="143"/>
      <c r="U201" s="143"/>
      <c r="V201" s="143"/>
    </row>
    <row r="202" spans="2:22" ht="12.75">
      <c r="B202" s="143"/>
      <c r="C202" s="143"/>
      <c r="D202" s="143"/>
      <c r="E202" s="143"/>
      <c r="F202" s="143"/>
      <c r="G202" s="143"/>
      <c r="H202" s="146"/>
      <c r="I202" s="143"/>
      <c r="J202" s="143"/>
      <c r="K202" s="143"/>
      <c r="L202" s="143"/>
      <c r="M202" s="143"/>
      <c r="N202" s="147"/>
      <c r="O202" s="143"/>
      <c r="P202" s="143"/>
      <c r="Q202" s="143"/>
      <c r="R202" s="143"/>
      <c r="S202" s="143"/>
      <c r="T202" s="143"/>
      <c r="U202" s="143"/>
      <c r="V202" s="143"/>
    </row>
  </sheetData>
  <mergeCells count="2">
    <mergeCell ref="C4:L4"/>
    <mergeCell ref="M4:V4"/>
  </mergeCells>
  <printOptions/>
  <pageMargins left="0.86" right="0" top="0.3937007874015748" bottom="0" header="0.43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9.00390625" defaultRowHeight="12.75"/>
  <cols>
    <col min="1" max="1" width="26.375" style="34" customWidth="1"/>
    <col min="2" max="2" width="8.25390625" style="34" hidden="1" customWidth="1"/>
    <col min="3" max="3" width="6.875" style="34" bestFit="1" customWidth="1"/>
    <col min="4" max="4" width="7.625" style="34" customWidth="1"/>
    <col min="5" max="5" width="8.375" style="34" hidden="1" customWidth="1"/>
    <col min="6" max="6" width="6.375" style="53" customWidth="1"/>
    <col min="7" max="7" width="6.375" style="34" bestFit="1" customWidth="1"/>
    <col min="8" max="8" width="7.125" style="34" customWidth="1"/>
    <col min="9" max="9" width="5.375" style="34" bestFit="1" customWidth="1"/>
    <col min="10" max="10" width="7.00390625" style="34" bestFit="1" customWidth="1"/>
    <col min="11" max="11" width="6.125" style="34" customWidth="1"/>
    <col min="12" max="12" width="6.75390625" style="34" bestFit="1" customWidth="1"/>
    <col min="13" max="13" width="6.125" style="34" bestFit="1" customWidth="1"/>
    <col min="14" max="14" width="9.75390625" style="34" hidden="1" customWidth="1"/>
    <col min="15" max="15" width="6.25390625" style="34" customWidth="1"/>
    <col min="16" max="16" width="6.75390625" style="34" customWidth="1"/>
    <col min="17" max="17" width="7.125" style="34" bestFit="1" customWidth="1"/>
    <col min="18" max="18" width="10.00390625" style="34" customWidth="1"/>
    <col min="19" max="19" width="9.125" style="34" bestFit="1" customWidth="1"/>
    <col min="20" max="20" width="9.00390625" style="34" bestFit="1" customWidth="1"/>
    <col min="21" max="21" width="9.00390625" style="34" customWidth="1"/>
    <col min="22" max="16384" width="9.125" style="34" customWidth="1"/>
  </cols>
  <sheetData>
    <row r="1" spans="1:21" ht="35.25" customHeight="1">
      <c r="A1" s="117" t="s">
        <v>228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8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3.5">
      <c r="A3" s="119" t="s">
        <v>91</v>
      </c>
      <c r="B3" s="35" t="s">
        <v>92</v>
      </c>
      <c r="C3" s="36"/>
      <c r="D3" s="37"/>
      <c r="E3" s="37" t="s">
        <v>93</v>
      </c>
      <c r="F3" s="37" t="s">
        <v>94</v>
      </c>
      <c r="G3" s="37"/>
      <c r="H3" s="37"/>
      <c r="I3" s="37"/>
      <c r="J3" s="37"/>
      <c r="K3" s="37"/>
      <c r="L3" s="37"/>
      <c r="M3" s="37"/>
      <c r="N3" s="38" t="s">
        <v>95</v>
      </c>
      <c r="O3" s="126" t="s">
        <v>96</v>
      </c>
      <c r="P3" s="127"/>
      <c r="Q3" s="127"/>
      <c r="R3" s="127"/>
      <c r="S3" s="127"/>
      <c r="T3" s="128"/>
      <c r="U3" s="123" t="s">
        <v>7</v>
      </c>
    </row>
    <row r="4" spans="1:21" ht="13.5">
      <c r="A4" s="120"/>
      <c r="B4" s="38" t="s">
        <v>97</v>
      </c>
      <c r="C4" s="38" t="s">
        <v>98</v>
      </c>
      <c r="D4" s="38" t="s">
        <v>98</v>
      </c>
      <c r="E4" s="38" t="s">
        <v>99</v>
      </c>
      <c r="F4" s="38" t="s">
        <v>100</v>
      </c>
      <c r="G4" s="122" t="s">
        <v>101</v>
      </c>
      <c r="H4" s="122"/>
      <c r="I4" s="122"/>
      <c r="J4" s="122"/>
      <c r="K4" s="38" t="s">
        <v>102</v>
      </c>
      <c r="L4" s="38" t="s">
        <v>103</v>
      </c>
      <c r="M4" s="38" t="s">
        <v>104</v>
      </c>
      <c r="N4" s="38"/>
      <c r="O4" s="122" t="s">
        <v>105</v>
      </c>
      <c r="P4" s="122"/>
      <c r="Q4" s="122"/>
      <c r="R4" s="122"/>
      <c r="S4" s="122"/>
      <c r="T4" s="39" t="s">
        <v>106</v>
      </c>
      <c r="U4" s="124"/>
    </row>
    <row r="5" spans="1:21" ht="38.25">
      <c r="A5" s="121"/>
      <c r="B5" s="40"/>
      <c r="C5" s="41" t="s">
        <v>107</v>
      </c>
      <c r="D5" s="41" t="s">
        <v>108</v>
      </c>
      <c r="E5" s="42" t="s">
        <v>97</v>
      </c>
      <c r="F5" s="43"/>
      <c r="G5" s="38" t="s">
        <v>109</v>
      </c>
      <c r="H5" s="38" t="s">
        <v>110</v>
      </c>
      <c r="I5" s="38" t="s">
        <v>111</v>
      </c>
      <c r="J5" s="38" t="s">
        <v>112</v>
      </c>
      <c r="K5" s="40"/>
      <c r="L5" s="40"/>
      <c r="M5" s="40"/>
      <c r="N5" s="44" t="s">
        <v>97</v>
      </c>
      <c r="O5" s="45" t="s">
        <v>113</v>
      </c>
      <c r="P5" s="45" t="s">
        <v>114</v>
      </c>
      <c r="Q5" s="45" t="s">
        <v>115</v>
      </c>
      <c r="R5" s="45" t="s">
        <v>116</v>
      </c>
      <c r="S5" s="45" t="s">
        <v>117</v>
      </c>
      <c r="T5" s="46" t="s">
        <v>118</v>
      </c>
      <c r="U5" s="125"/>
    </row>
    <row r="6" spans="1:21" ht="13.5">
      <c r="A6" s="47" t="s">
        <v>119</v>
      </c>
      <c r="B6" s="48">
        <v>24</v>
      </c>
      <c r="C6" s="48">
        <v>26</v>
      </c>
      <c r="D6" s="49">
        <v>5</v>
      </c>
      <c r="E6" s="49">
        <v>13.65</v>
      </c>
      <c r="F6" s="49">
        <f>G6+H6+I6+J6</f>
        <v>11.32</v>
      </c>
      <c r="G6" s="49">
        <v>1.39</v>
      </c>
      <c r="H6" s="49">
        <v>1.13</v>
      </c>
      <c r="I6" s="49">
        <v>7.12</v>
      </c>
      <c r="J6" s="49">
        <v>1.68</v>
      </c>
      <c r="K6" s="49">
        <v>0.5</v>
      </c>
      <c r="L6" s="49">
        <v>1.5</v>
      </c>
      <c r="M6" s="49">
        <f>F6+K6+L6</f>
        <v>13.32</v>
      </c>
      <c r="N6" s="48">
        <v>247</v>
      </c>
      <c r="O6" s="48">
        <v>222</v>
      </c>
      <c r="P6" s="48">
        <v>0</v>
      </c>
      <c r="Q6" s="50">
        <v>0</v>
      </c>
      <c r="R6" s="50">
        <v>16</v>
      </c>
      <c r="S6" s="50">
        <v>77</v>
      </c>
      <c r="T6" s="50">
        <v>10</v>
      </c>
      <c r="U6" s="50">
        <f>O6+T6</f>
        <v>232</v>
      </c>
    </row>
    <row r="7" spans="1:21" ht="13.5">
      <c r="A7" s="47" t="s">
        <v>120</v>
      </c>
      <c r="B7" s="48">
        <v>124</v>
      </c>
      <c r="C7" s="48">
        <v>118</v>
      </c>
      <c r="D7" s="49">
        <v>12</v>
      </c>
      <c r="E7" s="49">
        <v>35.28</v>
      </c>
      <c r="F7" s="49">
        <f>G7+H7+I7+J7</f>
        <v>32.16</v>
      </c>
      <c r="G7" s="49">
        <v>0.5</v>
      </c>
      <c r="H7" s="49">
        <v>11.2</v>
      </c>
      <c r="I7" s="49">
        <v>17.43</v>
      </c>
      <c r="J7" s="49">
        <v>3.03</v>
      </c>
      <c r="K7" s="49">
        <v>3</v>
      </c>
      <c r="L7" s="49">
        <v>7</v>
      </c>
      <c r="M7" s="49">
        <f>F7+K7+L7</f>
        <v>42.16</v>
      </c>
      <c r="N7" s="48">
        <v>610</v>
      </c>
      <c r="O7" s="48">
        <v>584</v>
      </c>
      <c r="P7" s="48">
        <v>0</v>
      </c>
      <c r="Q7" s="50">
        <v>0</v>
      </c>
      <c r="R7" s="50">
        <v>0</v>
      </c>
      <c r="S7" s="50">
        <v>52</v>
      </c>
      <c r="T7" s="50">
        <v>0</v>
      </c>
      <c r="U7" s="50">
        <f>O7+T7</f>
        <v>584</v>
      </c>
    </row>
    <row r="8" spans="1:21" ht="13.5">
      <c r="A8" s="47" t="s">
        <v>121</v>
      </c>
      <c r="B8" s="48">
        <v>73</v>
      </c>
      <c r="C8" s="48">
        <v>69</v>
      </c>
      <c r="D8" s="49">
        <v>8</v>
      </c>
      <c r="E8" s="49">
        <v>14.65</v>
      </c>
      <c r="F8" s="49">
        <f>G8+H8+I8+J8</f>
        <v>12.020000000000001</v>
      </c>
      <c r="G8" s="49">
        <v>1.66</v>
      </c>
      <c r="H8" s="49">
        <v>2.68</v>
      </c>
      <c r="I8" s="49">
        <v>4.62</v>
      </c>
      <c r="J8" s="49">
        <v>3.06</v>
      </c>
      <c r="K8" s="49">
        <v>0.75</v>
      </c>
      <c r="L8" s="49">
        <v>0</v>
      </c>
      <c r="M8" s="49">
        <f>F8+K8+L8</f>
        <v>12.770000000000001</v>
      </c>
      <c r="N8" s="48">
        <v>270</v>
      </c>
      <c r="O8" s="48">
        <v>226</v>
      </c>
      <c r="P8" s="48">
        <v>0</v>
      </c>
      <c r="Q8" s="50">
        <v>0</v>
      </c>
      <c r="R8" s="50">
        <v>0</v>
      </c>
      <c r="S8" s="50">
        <v>18</v>
      </c>
      <c r="T8" s="50">
        <v>0</v>
      </c>
      <c r="U8" s="50">
        <f>O8+T8</f>
        <v>226</v>
      </c>
    </row>
    <row r="9" spans="1:21" ht="13.5">
      <c r="A9" s="47" t="s">
        <v>122</v>
      </c>
      <c r="B9" s="48">
        <v>105</v>
      </c>
      <c r="C9" s="48">
        <v>99</v>
      </c>
      <c r="D9" s="49">
        <v>14</v>
      </c>
      <c r="E9" s="49">
        <v>29.4</v>
      </c>
      <c r="F9" s="49">
        <f>G9+H9+I9+J9</f>
        <v>35.03</v>
      </c>
      <c r="G9" s="49">
        <v>2</v>
      </c>
      <c r="H9" s="49">
        <v>5.53</v>
      </c>
      <c r="I9" s="49">
        <v>24.5</v>
      </c>
      <c r="J9" s="49">
        <v>3</v>
      </c>
      <c r="K9" s="49">
        <v>2</v>
      </c>
      <c r="L9" s="49">
        <v>9</v>
      </c>
      <c r="M9" s="49">
        <f>F9+K9+L9</f>
        <v>46.03</v>
      </c>
      <c r="N9" s="48">
        <v>556</v>
      </c>
      <c r="O9" s="48">
        <v>624</v>
      </c>
      <c r="P9" s="48"/>
      <c r="Q9" s="50"/>
      <c r="R9" s="50">
        <v>6</v>
      </c>
      <c r="S9" s="50">
        <v>0</v>
      </c>
      <c r="T9" s="50">
        <v>9</v>
      </c>
      <c r="U9" s="50">
        <f>O9+T9</f>
        <v>633</v>
      </c>
    </row>
    <row r="10" spans="1:21" ht="13.5">
      <c r="A10" s="51" t="s">
        <v>123</v>
      </c>
      <c r="B10" s="52">
        <f aca="true" t="shared" si="0" ref="B10:U10">SUM(B6:B9)</f>
        <v>326</v>
      </c>
      <c r="C10" s="52">
        <f t="shared" si="0"/>
        <v>312</v>
      </c>
      <c r="D10" s="52">
        <f t="shared" si="0"/>
        <v>39</v>
      </c>
      <c r="E10" s="52">
        <f t="shared" si="0"/>
        <v>92.97999999999999</v>
      </c>
      <c r="F10" s="52">
        <f t="shared" si="0"/>
        <v>90.53</v>
      </c>
      <c r="G10" s="52">
        <f t="shared" si="0"/>
        <v>5.55</v>
      </c>
      <c r="H10" s="52">
        <f t="shared" si="0"/>
        <v>20.54</v>
      </c>
      <c r="I10" s="52">
        <f t="shared" si="0"/>
        <v>53.67</v>
      </c>
      <c r="J10" s="52">
        <f t="shared" si="0"/>
        <v>10.77</v>
      </c>
      <c r="K10" s="52">
        <f t="shared" si="0"/>
        <v>6.25</v>
      </c>
      <c r="L10" s="52">
        <f t="shared" si="0"/>
        <v>17.5</v>
      </c>
      <c r="M10" s="52">
        <f t="shared" si="0"/>
        <v>114.28</v>
      </c>
      <c r="N10" s="52">
        <f t="shared" si="0"/>
        <v>1683</v>
      </c>
      <c r="O10" s="52">
        <f t="shared" si="0"/>
        <v>1656</v>
      </c>
      <c r="P10" s="52">
        <f t="shared" si="0"/>
        <v>0</v>
      </c>
      <c r="Q10" s="52">
        <f t="shared" si="0"/>
        <v>0</v>
      </c>
      <c r="R10" s="52">
        <f t="shared" si="0"/>
        <v>22</v>
      </c>
      <c r="S10" s="52">
        <f t="shared" si="0"/>
        <v>147</v>
      </c>
      <c r="T10" s="52">
        <f t="shared" si="0"/>
        <v>19</v>
      </c>
      <c r="U10" s="52">
        <f t="shared" si="0"/>
        <v>1675</v>
      </c>
    </row>
    <row r="11" spans="1:21" ht="13.5">
      <c r="A11" s="47" t="s">
        <v>119</v>
      </c>
      <c r="B11" s="48">
        <v>18</v>
      </c>
      <c r="C11" s="48">
        <v>18</v>
      </c>
      <c r="D11" s="49">
        <v>3</v>
      </c>
      <c r="E11" s="49">
        <v>4.15</v>
      </c>
      <c r="F11" s="49">
        <f>G11+H11+I11+J11</f>
        <v>6.71</v>
      </c>
      <c r="G11" s="49">
        <v>0.5</v>
      </c>
      <c r="H11" s="49">
        <v>1.03</v>
      </c>
      <c r="I11" s="49">
        <v>3.81</v>
      </c>
      <c r="J11" s="49">
        <v>1.37</v>
      </c>
      <c r="K11" s="49">
        <v>0</v>
      </c>
      <c r="L11" s="49">
        <v>0.5</v>
      </c>
      <c r="M11" s="49">
        <f>F11+K11+L11</f>
        <v>7.21</v>
      </c>
      <c r="N11" s="48">
        <v>75</v>
      </c>
      <c r="O11" s="48">
        <v>121</v>
      </c>
      <c r="P11" s="48">
        <v>0</v>
      </c>
      <c r="Q11" s="50">
        <v>0</v>
      </c>
      <c r="R11" s="50">
        <v>2</v>
      </c>
      <c r="S11" s="50">
        <v>39</v>
      </c>
      <c r="T11" s="50">
        <v>0</v>
      </c>
      <c r="U11" s="50">
        <f>O11+T11</f>
        <v>121</v>
      </c>
    </row>
    <row r="12" spans="1:21" ht="13.5">
      <c r="A12" s="47" t="s">
        <v>120</v>
      </c>
      <c r="B12" s="48">
        <v>94</v>
      </c>
      <c r="C12" s="48">
        <v>87</v>
      </c>
      <c r="D12" s="49">
        <v>7</v>
      </c>
      <c r="E12" s="49">
        <v>18.39</v>
      </c>
      <c r="F12" s="49">
        <f>G12+H12+I12+J12</f>
        <v>23.8</v>
      </c>
      <c r="G12" s="49">
        <v>0.68</v>
      </c>
      <c r="H12" s="49">
        <v>3.46</v>
      </c>
      <c r="I12" s="49">
        <v>17.21</v>
      </c>
      <c r="J12" s="49">
        <v>2.45</v>
      </c>
      <c r="K12" s="49">
        <v>1</v>
      </c>
      <c r="L12" s="49">
        <v>4.5</v>
      </c>
      <c r="M12" s="49">
        <f>F12+K12+L12</f>
        <v>29.3</v>
      </c>
      <c r="N12" s="48">
        <v>320</v>
      </c>
      <c r="O12" s="48">
        <v>410</v>
      </c>
      <c r="P12" s="48">
        <v>0</v>
      </c>
      <c r="Q12" s="50">
        <v>0</v>
      </c>
      <c r="R12" s="50">
        <v>0</v>
      </c>
      <c r="S12" s="50">
        <v>26</v>
      </c>
      <c r="T12" s="50">
        <v>0</v>
      </c>
      <c r="U12" s="50">
        <f>O12+T12</f>
        <v>410</v>
      </c>
    </row>
    <row r="13" spans="1:21" ht="13.5">
      <c r="A13" s="47" t="s">
        <v>121</v>
      </c>
      <c r="B13" s="48">
        <v>19</v>
      </c>
      <c r="C13" s="48">
        <v>23</v>
      </c>
      <c r="D13" s="49">
        <v>2</v>
      </c>
      <c r="E13" s="49">
        <v>4.15</v>
      </c>
      <c r="F13" s="49">
        <f>G13+H13+I13+J13</f>
        <v>3.9799999999999995</v>
      </c>
      <c r="G13" s="49">
        <v>0.34</v>
      </c>
      <c r="H13" s="49">
        <v>2.36</v>
      </c>
      <c r="I13" s="49">
        <v>0.5</v>
      </c>
      <c r="J13" s="49">
        <v>0.78</v>
      </c>
      <c r="K13" s="49">
        <v>0.75</v>
      </c>
      <c r="L13" s="49">
        <v>0</v>
      </c>
      <c r="M13" s="49">
        <f>F13+K13+L13</f>
        <v>4.7299999999999995</v>
      </c>
      <c r="N13" s="48">
        <v>106</v>
      </c>
      <c r="O13" s="48">
        <v>82</v>
      </c>
      <c r="P13" s="48">
        <v>0</v>
      </c>
      <c r="Q13" s="50">
        <v>0</v>
      </c>
      <c r="R13" s="50">
        <v>0</v>
      </c>
      <c r="S13" s="50">
        <v>10</v>
      </c>
      <c r="T13" s="50">
        <v>0</v>
      </c>
      <c r="U13" s="50">
        <f>O13+T13</f>
        <v>82</v>
      </c>
    </row>
    <row r="14" spans="1:21" ht="13.5">
      <c r="A14" s="47" t="s">
        <v>122</v>
      </c>
      <c r="B14" s="48">
        <v>28</v>
      </c>
      <c r="C14" s="48">
        <v>35</v>
      </c>
      <c r="D14" s="49">
        <v>4</v>
      </c>
      <c r="E14" s="49">
        <v>6.8</v>
      </c>
      <c r="F14" s="49">
        <f>G14+H14+I14+J14</f>
        <v>8.05</v>
      </c>
      <c r="G14" s="49">
        <v>0.22</v>
      </c>
      <c r="H14" s="49">
        <v>0</v>
      </c>
      <c r="I14" s="49">
        <v>7.83</v>
      </c>
      <c r="J14" s="49">
        <v>0</v>
      </c>
      <c r="K14" s="49">
        <v>1</v>
      </c>
      <c r="L14" s="49">
        <v>1.5</v>
      </c>
      <c r="M14" s="49">
        <f>F14+K14+L14</f>
        <v>10.55</v>
      </c>
      <c r="N14" s="48">
        <v>123</v>
      </c>
      <c r="O14" s="48">
        <v>153</v>
      </c>
      <c r="P14" s="48">
        <v>0</v>
      </c>
      <c r="Q14" s="50">
        <v>0</v>
      </c>
      <c r="R14" s="50">
        <v>2</v>
      </c>
      <c r="S14" s="50">
        <v>0</v>
      </c>
      <c r="T14" s="50">
        <v>4</v>
      </c>
      <c r="U14" s="50">
        <f>O14+T14</f>
        <v>157</v>
      </c>
    </row>
    <row r="15" spans="1:21" ht="13.5">
      <c r="A15" s="47" t="s">
        <v>124</v>
      </c>
      <c r="B15" s="48">
        <v>46</v>
      </c>
      <c r="C15" s="48">
        <v>38</v>
      </c>
      <c r="D15" s="49">
        <v>3</v>
      </c>
      <c r="E15" s="49">
        <v>5.86</v>
      </c>
      <c r="F15" s="49">
        <f>G15+H15+I15+J15</f>
        <v>7</v>
      </c>
      <c r="G15" s="49">
        <v>0</v>
      </c>
      <c r="H15" s="49">
        <v>0</v>
      </c>
      <c r="I15" s="49">
        <v>7</v>
      </c>
      <c r="J15" s="49">
        <v>0</v>
      </c>
      <c r="K15" s="49">
        <v>1</v>
      </c>
      <c r="L15" s="49">
        <v>1.5</v>
      </c>
      <c r="M15" s="49">
        <f>F15+K15+L15</f>
        <v>9.5</v>
      </c>
      <c r="N15" s="48">
        <v>112</v>
      </c>
      <c r="O15" s="48">
        <v>147</v>
      </c>
      <c r="P15" s="48">
        <v>0</v>
      </c>
      <c r="Q15" s="50">
        <v>0</v>
      </c>
      <c r="R15" s="50">
        <v>16</v>
      </c>
      <c r="S15" s="50">
        <v>14</v>
      </c>
      <c r="T15" s="50">
        <v>3</v>
      </c>
      <c r="U15" s="50">
        <f>O15+T15</f>
        <v>150</v>
      </c>
    </row>
    <row r="16" spans="1:21" ht="13.5">
      <c r="A16" s="47" t="s">
        <v>125</v>
      </c>
      <c r="B16" s="52">
        <f aca="true" t="shared" si="1" ref="B16:U16">SUM(B11:B15)</f>
        <v>205</v>
      </c>
      <c r="C16" s="52">
        <f t="shared" si="1"/>
        <v>201</v>
      </c>
      <c r="D16" s="52">
        <f t="shared" si="1"/>
        <v>19</v>
      </c>
      <c r="E16" s="52">
        <f t="shared" si="1"/>
        <v>39.349999999999994</v>
      </c>
      <c r="F16" s="52">
        <f t="shared" si="1"/>
        <v>49.540000000000006</v>
      </c>
      <c r="G16" s="52">
        <f t="shared" si="1"/>
        <v>1.7400000000000002</v>
      </c>
      <c r="H16" s="52">
        <f t="shared" si="1"/>
        <v>6.85</v>
      </c>
      <c r="I16" s="52">
        <f t="shared" si="1"/>
        <v>36.35</v>
      </c>
      <c r="J16" s="52">
        <f t="shared" si="1"/>
        <v>4.6000000000000005</v>
      </c>
      <c r="K16" s="52">
        <f t="shared" si="1"/>
        <v>3.75</v>
      </c>
      <c r="L16" s="52">
        <f t="shared" si="1"/>
        <v>8</v>
      </c>
      <c r="M16" s="52">
        <f t="shared" si="1"/>
        <v>61.28999999999999</v>
      </c>
      <c r="N16" s="52">
        <f t="shared" si="1"/>
        <v>736</v>
      </c>
      <c r="O16" s="52">
        <f t="shared" si="1"/>
        <v>913</v>
      </c>
      <c r="P16" s="52">
        <f t="shared" si="1"/>
        <v>0</v>
      </c>
      <c r="Q16" s="52">
        <f t="shared" si="1"/>
        <v>0</v>
      </c>
      <c r="R16" s="52">
        <f t="shared" si="1"/>
        <v>20</v>
      </c>
      <c r="S16" s="52">
        <f t="shared" si="1"/>
        <v>89</v>
      </c>
      <c r="T16" s="52">
        <f t="shared" si="1"/>
        <v>7</v>
      </c>
      <c r="U16" s="52">
        <f t="shared" si="1"/>
        <v>920</v>
      </c>
    </row>
    <row r="17" spans="1:21" ht="13.5">
      <c r="A17" s="47" t="s">
        <v>126</v>
      </c>
      <c r="B17" s="48">
        <v>507</v>
      </c>
      <c r="C17" s="48">
        <v>554</v>
      </c>
      <c r="D17" s="49">
        <v>16</v>
      </c>
      <c r="E17" s="49">
        <v>45.06</v>
      </c>
      <c r="F17" s="49">
        <f aca="true" t="shared" si="2" ref="F17:F30">G17+H17+I17+J17</f>
        <v>43.3</v>
      </c>
      <c r="G17" s="49">
        <v>2.6</v>
      </c>
      <c r="H17" s="49">
        <v>15.4</v>
      </c>
      <c r="I17" s="49">
        <v>24.3</v>
      </c>
      <c r="J17" s="49">
        <v>1</v>
      </c>
      <c r="K17" s="49">
        <v>4.25</v>
      </c>
      <c r="L17" s="49">
        <v>10.07</v>
      </c>
      <c r="M17" s="49">
        <f aca="true" t="shared" si="3" ref="M17:M30">F17+K17+L17</f>
        <v>57.62</v>
      </c>
      <c r="N17" s="48">
        <v>806</v>
      </c>
      <c r="O17" s="48">
        <v>723</v>
      </c>
      <c r="P17" s="48">
        <v>0</v>
      </c>
      <c r="Q17" s="50">
        <v>0</v>
      </c>
      <c r="R17" s="50">
        <v>0</v>
      </c>
      <c r="S17" s="50">
        <v>88</v>
      </c>
      <c r="T17" s="50">
        <v>78</v>
      </c>
      <c r="U17" s="50">
        <f aca="true" t="shared" si="4" ref="U17:U30">O17+T17</f>
        <v>801</v>
      </c>
    </row>
    <row r="18" spans="1:21" ht="13.5">
      <c r="A18" s="47" t="s">
        <v>127</v>
      </c>
      <c r="B18" s="48">
        <v>941</v>
      </c>
      <c r="C18" s="48">
        <v>844</v>
      </c>
      <c r="D18" s="49">
        <v>26</v>
      </c>
      <c r="E18" s="49">
        <v>80.47</v>
      </c>
      <c r="F18" s="49">
        <f t="shared" si="2"/>
        <v>58.94</v>
      </c>
      <c r="G18" s="49">
        <v>3.34</v>
      </c>
      <c r="H18" s="49">
        <v>12.06</v>
      </c>
      <c r="I18" s="49">
        <v>35.71</v>
      </c>
      <c r="J18" s="49">
        <v>7.83</v>
      </c>
      <c r="K18" s="49">
        <v>5.5</v>
      </c>
      <c r="L18" s="49">
        <v>14.5</v>
      </c>
      <c r="M18" s="49">
        <f t="shared" si="3"/>
        <v>78.94</v>
      </c>
      <c r="N18" s="48">
        <v>1438</v>
      </c>
      <c r="O18" s="48">
        <v>970</v>
      </c>
      <c r="P18" s="48">
        <v>53</v>
      </c>
      <c r="Q18" s="50">
        <v>0</v>
      </c>
      <c r="R18" s="50">
        <v>2</v>
      </c>
      <c r="S18" s="50">
        <v>105</v>
      </c>
      <c r="T18" s="50">
        <v>57</v>
      </c>
      <c r="U18" s="50">
        <f t="shared" si="4"/>
        <v>1027</v>
      </c>
    </row>
    <row r="19" spans="1:21" ht="13.5">
      <c r="A19" s="47" t="s">
        <v>128</v>
      </c>
      <c r="B19" s="48">
        <v>693</v>
      </c>
      <c r="C19" s="48">
        <v>697</v>
      </c>
      <c r="D19" s="49">
        <v>23</v>
      </c>
      <c r="E19" s="49">
        <v>94</v>
      </c>
      <c r="F19" s="49">
        <f t="shared" si="2"/>
        <v>77.30000000000001</v>
      </c>
      <c r="G19" s="49">
        <v>2.6</v>
      </c>
      <c r="H19" s="49">
        <v>16.3</v>
      </c>
      <c r="I19" s="49">
        <v>34.3</v>
      </c>
      <c r="J19" s="49">
        <v>24.1</v>
      </c>
      <c r="K19" s="49">
        <v>6.75</v>
      </c>
      <c r="L19" s="49">
        <v>14.75</v>
      </c>
      <c r="M19" s="49">
        <f t="shared" si="3"/>
        <v>98.80000000000001</v>
      </c>
      <c r="N19" s="48">
        <v>1952</v>
      </c>
      <c r="O19" s="48">
        <v>1383</v>
      </c>
      <c r="P19" s="48">
        <v>129</v>
      </c>
      <c r="Q19" s="50">
        <v>248</v>
      </c>
      <c r="R19" s="50">
        <v>10</v>
      </c>
      <c r="S19" s="50">
        <v>130</v>
      </c>
      <c r="T19" s="50">
        <v>0</v>
      </c>
      <c r="U19" s="50">
        <f t="shared" si="4"/>
        <v>1383</v>
      </c>
    </row>
    <row r="20" spans="1:21" ht="13.5">
      <c r="A20" s="47" t="s">
        <v>129</v>
      </c>
      <c r="B20" s="48">
        <v>654</v>
      </c>
      <c r="C20" s="48">
        <v>648</v>
      </c>
      <c r="D20" s="49">
        <v>21</v>
      </c>
      <c r="E20" s="49">
        <v>61</v>
      </c>
      <c r="F20" s="49">
        <f t="shared" si="2"/>
        <v>55.32</v>
      </c>
      <c r="G20" s="49">
        <v>2.56</v>
      </c>
      <c r="H20" s="49">
        <v>7.61</v>
      </c>
      <c r="I20" s="49">
        <v>36.73</v>
      </c>
      <c r="J20" s="49">
        <v>8.42</v>
      </c>
      <c r="K20" s="49">
        <v>4</v>
      </c>
      <c r="L20" s="49">
        <v>10.5</v>
      </c>
      <c r="M20" s="49">
        <f t="shared" si="3"/>
        <v>69.82</v>
      </c>
      <c r="N20" s="48">
        <v>1100</v>
      </c>
      <c r="O20" s="48">
        <v>918</v>
      </c>
      <c r="P20" s="48">
        <v>0</v>
      </c>
      <c r="Q20" s="50">
        <v>0</v>
      </c>
      <c r="R20" s="50">
        <v>17</v>
      </c>
      <c r="S20" s="50">
        <v>80</v>
      </c>
      <c r="T20" s="50">
        <v>14</v>
      </c>
      <c r="U20" s="50">
        <f t="shared" si="4"/>
        <v>932</v>
      </c>
    </row>
    <row r="21" spans="1:21" ht="13.5">
      <c r="A21" s="47" t="s">
        <v>130</v>
      </c>
      <c r="B21" s="48">
        <v>444</v>
      </c>
      <c r="C21" s="48">
        <v>423</v>
      </c>
      <c r="D21" s="49">
        <v>17</v>
      </c>
      <c r="E21" s="49">
        <v>39</v>
      </c>
      <c r="F21" s="49">
        <f t="shared" si="2"/>
        <v>46.5</v>
      </c>
      <c r="G21" s="49">
        <v>3.6</v>
      </c>
      <c r="H21" s="49">
        <v>10.2</v>
      </c>
      <c r="I21" s="49">
        <v>23.9</v>
      </c>
      <c r="J21" s="49">
        <v>8.8</v>
      </c>
      <c r="K21" s="49">
        <v>3.5</v>
      </c>
      <c r="L21" s="49">
        <v>8.8</v>
      </c>
      <c r="M21" s="49">
        <f t="shared" si="3"/>
        <v>58.8</v>
      </c>
      <c r="N21" s="48">
        <v>673</v>
      </c>
      <c r="O21" s="48">
        <v>852</v>
      </c>
      <c r="P21" s="48">
        <v>0</v>
      </c>
      <c r="Q21" s="50">
        <v>0</v>
      </c>
      <c r="R21" s="50">
        <v>123</v>
      </c>
      <c r="S21" s="50">
        <v>85</v>
      </c>
      <c r="T21" s="50">
        <v>28</v>
      </c>
      <c r="U21" s="50">
        <f t="shared" si="4"/>
        <v>880</v>
      </c>
    </row>
    <row r="22" spans="1:21" ht="13.5">
      <c r="A22" s="47" t="s">
        <v>131</v>
      </c>
      <c r="B22" s="48">
        <v>555</v>
      </c>
      <c r="C22" s="48">
        <v>565</v>
      </c>
      <c r="D22" s="49">
        <v>17</v>
      </c>
      <c r="E22" s="49">
        <v>53.63</v>
      </c>
      <c r="F22" s="49">
        <f t="shared" si="2"/>
        <v>47.55</v>
      </c>
      <c r="G22" s="49">
        <v>1.23</v>
      </c>
      <c r="H22" s="49">
        <v>5.03</v>
      </c>
      <c r="I22" s="49">
        <v>26.92</v>
      </c>
      <c r="J22" s="49">
        <v>14.37</v>
      </c>
      <c r="K22" s="49">
        <v>4</v>
      </c>
      <c r="L22" s="49">
        <v>10.5</v>
      </c>
      <c r="M22" s="49">
        <f t="shared" si="3"/>
        <v>62.05</v>
      </c>
      <c r="N22" s="48">
        <v>871</v>
      </c>
      <c r="O22" s="48">
        <v>771</v>
      </c>
      <c r="P22" s="48">
        <v>0</v>
      </c>
      <c r="Q22" s="50">
        <v>0</v>
      </c>
      <c r="R22" s="50">
        <v>0</v>
      </c>
      <c r="S22" s="50">
        <v>90</v>
      </c>
      <c r="T22" s="50">
        <v>51</v>
      </c>
      <c r="U22" s="50">
        <f t="shared" si="4"/>
        <v>822</v>
      </c>
    </row>
    <row r="23" spans="1:21" ht="13.5">
      <c r="A23" s="47" t="s">
        <v>132</v>
      </c>
      <c r="B23" s="48">
        <v>177</v>
      </c>
      <c r="C23" s="48">
        <v>183</v>
      </c>
      <c r="D23" s="49">
        <v>6</v>
      </c>
      <c r="E23" s="49">
        <v>23.87</v>
      </c>
      <c r="F23" s="49">
        <f t="shared" si="2"/>
        <v>13.22</v>
      </c>
      <c r="G23" s="49"/>
      <c r="H23" s="49">
        <v>1.39</v>
      </c>
      <c r="I23" s="49">
        <v>11.83</v>
      </c>
      <c r="J23" s="49">
        <v>0</v>
      </c>
      <c r="K23" s="49">
        <v>1.5</v>
      </c>
      <c r="L23" s="49">
        <v>4.5</v>
      </c>
      <c r="M23" s="49">
        <f t="shared" si="3"/>
        <v>19.22</v>
      </c>
      <c r="N23" s="48">
        <v>427</v>
      </c>
      <c r="O23" s="48">
        <v>240</v>
      </c>
      <c r="P23" s="48">
        <v>0</v>
      </c>
      <c r="Q23" s="50">
        <v>0</v>
      </c>
      <c r="R23" s="50">
        <v>0</v>
      </c>
      <c r="S23" s="50">
        <v>27</v>
      </c>
      <c r="T23" s="50">
        <v>14</v>
      </c>
      <c r="U23" s="50">
        <f t="shared" si="4"/>
        <v>254</v>
      </c>
    </row>
    <row r="24" spans="1:21" ht="13.5">
      <c r="A24" s="47" t="s">
        <v>133</v>
      </c>
      <c r="B24" s="48">
        <v>429</v>
      </c>
      <c r="C24" s="48">
        <v>407</v>
      </c>
      <c r="D24" s="49">
        <v>15</v>
      </c>
      <c r="E24" s="49">
        <v>44.74</v>
      </c>
      <c r="F24" s="49">
        <f t="shared" si="2"/>
        <v>40.59</v>
      </c>
      <c r="G24" s="49">
        <v>2.02</v>
      </c>
      <c r="H24" s="49">
        <v>14.28</v>
      </c>
      <c r="I24" s="49">
        <v>23.21</v>
      </c>
      <c r="J24" s="49">
        <v>1.08</v>
      </c>
      <c r="K24" s="49">
        <v>1.5</v>
      </c>
      <c r="L24" s="49">
        <v>4.5</v>
      </c>
      <c r="M24" s="49">
        <f t="shared" si="3"/>
        <v>46.59</v>
      </c>
      <c r="N24" s="48">
        <v>740</v>
      </c>
      <c r="O24" s="48">
        <v>712</v>
      </c>
      <c r="P24" s="48">
        <v>0</v>
      </c>
      <c r="Q24" s="50">
        <v>0</v>
      </c>
      <c r="R24" s="50">
        <v>45</v>
      </c>
      <c r="S24" s="50">
        <v>50</v>
      </c>
      <c r="T24" s="50">
        <v>45</v>
      </c>
      <c r="U24" s="50">
        <f t="shared" si="4"/>
        <v>757</v>
      </c>
    </row>
    <row r="25" spans="1:21" ht="13.5">
      <c r="A25" s="47" t="s">
        <v>134</v>
      </c>
      <c r="B25" s="48">
        <v>574</v>
      </c>
      <c r="C25" s="48">
        <v>560</v>
      </c>
      <c r="D25" s="49">
        <v>16</v>
      </c>
      <c r="E25" s="49">
        <v>51.8</v>
      </c>
      <c r="F25" s="49">
        <f t="shared" si="2"/>
        <v>46.42</v>
      </c>
      <c r="G25" s="49">
        <v>2.88</v>
      </c>
      <c r="H25" s="49">
        <v>15.82</v>
      </c>
      <c r="I25" s="49">
        <v>21.7</v>
      </c>
      <c r="J25" s="49">
        <v>6.02</v>
      </c>
      <c r="K25" s="49">
        <v>3.5</v>
      </c>
      <c r="L25" s="49">
        <v>8.5</v>
      </c>
      <c r="M25" s="49">
        <f t="shared" si="3"/>
        <v>58.42</v>
      </c>
      <c r="N25" s="48">
        <v>942</v>
      </c>
      <c r="O25" s="48">
        <v>686</v>
      </c>
      <c r="P25" s="48">
        <v>0</v>
      </c>
      <c r="Q25" s="50">
        <v>0</v>
      </c>
      <c r="R25" s="50">
        <v>58</v>
      </c>
      <c r="S25" s="50">
        <v>80</v>
      </c>
      <c r="T25" s="50">
        <v>48</v>
      </c>
      <c r="U25" s="50">
        <f t="shared" si="4"/>
        <v>734</v>
      </c>
    </row>
    <row r="26" spans="1:21" ht="13.5">
      <c r="A26" s="47" t="s">
        <v>135</v>
      </c>
      <c r="B26" s="48">
        <v>451</v>
      </c>
      <c r="C26" s="48">
        <v>421</v>
      </c>
      <c r="D26" s="49">
        <v>14</v>
      </c>
      <c r="E26" s="49">
        <v>42</v>
      </c>
      <c r="F26" s="49">
        <f t="shared" si="2"/>
        <v>38.6</v>
      </c>
      <c r="G26" s="49">
        <v>2.5</v>
      </c>
      <c r="H26" s="49">
        <v>13.6</v>
      </c>
      <c r="I26" s="49">
        <v>20.5</v>
      </c>
      <c r="J26" s="49">
        <v>2</v>
      </c>
      <c r="K26" s="49">
        <v>3.5</v>
      </c>
      <c r="L26" s="49">
        <v>7.5</v>
      </c>
      <c r="M26" s="49">
        <f t="shared" si="3"/>
        <v>49.6</v>
      </c>
      <c r="N26" s="48">
        <v>758</v>
      </c>
      <c r="O26" s="48">
        <v>656</v>
      </c>
      <c r="P26" s="48">
        <v>0</v>
      </c>
      <c r="Q26" s="50">
        <v>0</v>
      </c>
      <c r="R26" s="50">
        <v>36</v>
      </c>
      <c r="S26" s="50">
        <v>60</v>
      </c>
      <c r="T26" s="50">
        <v>42</v>
      </c>
      <c r="U26" s="50">
        <f t="shared" si="4"/>
        <v>698</v>
      </c>
    </row>
    <row r="27" spans="1:21" ht="13.5">
      <c r="A27" s="47" t="s">
        <v>136</v>
      </c>
      <c r="B27" s="48">
        <v>414</v>
      </c>
      <c r="C27" s="48">
        <v>388</v>
      </c>
      <c r="D27" s="49">
        <v>13</v>
      </c>
      <c r="E27" s="49">
        <v>38.83</v>
      </c>
      <c r="F27" s="49">
        <f t="shared" si="2"/>
        <v>30.14</v>
      </c>
      <c r="G27" s="49">
        <v>1.44</v>
      </c>
      <c r="H27" s="49">
        <v>5.59</v>
      </c>
      <c r="I27" s="49">
        <v>17.96</v>
      </c>
      <c r="J27" s="49">
        <v>5.15</v>
      </c>
      <c r="K27" s="49">
        <v>3</v>
      </c>
      <c r="L27" s="49">
        <v>4.33</v>
      </c>
      <c r="M27" s="49">
        <f t="shared" si="3"/>
        <v>37.47</v>
      </c>
      <c r="N27" s="48">
        <v>701</v>
      </c>
      <c r="O27" s="48">
        <v>465</v>
      </c>
      <c r="P27" s="48">
        <v>0</v>
      </c>
      <c r="Q27" s="50">
        <v>0</v>
      </c>
      <c r="R27" s="50">
        <v>31</v>
      </c>
      <c r="S27" s="50">
        <v>46</v>
      </c>
      <c r="T27" s="50">
        <v>17</v>
      </c>
      <c r="U27" s="50">
        <f t="shared" si="4"/>
        <v>482</v>
      </c>
    </row>
    <row r="28" spans="1:21" ht="13.5">
      <c r="A28" s="47" t="s">
        <v>137</v>
      </c>
      <c r="B28" s="48">
        <v>527</v>
      </c>
      <c r="C28" s="48">
        <v>481</v>
      </c>
      <c r="D28" s="49">
        <v>16</v>
      </c>
      <c r="E28" s="49">
        <v>56.7</v>
      </c>
      <c r="F28" s="49">
        <f t="shared" si="2"/>
        <v>43.4</v>
      </c>
      <c r="G28" s="49">
        <v>0.84</v>
      </c>
      <c r="H28" s="49">
        <v>10.22</v>
      </c>
      <c r="I28" s="49">
        <v>30.34</v>
      </c>
      <c r="J28" s="49">
        <v>2</v>
      </c>
      <c r="K28" s="49">
        <v>3.5</v>
      </c>
      <c r="L28" s="49">
        <v>7.85</v>
      </c>
      <c r="M28" s="49">
        <f t="shared" si="3"/>
        <v>54.75</v>
      </c>
      <c r="N28" s="48">
        <v>967</v>
      </c>
      <c r="O28" s="48">
        <v>3702</v>
      </c>
      <c r="P28" s="48">
        <v>0</v>
      </c>
      <c r="Q28" s="50">
        <v>0</v>
      </c>
      <c r="R28" s="50">
        <v>499</v>
      </c>
      <c r="S28" s="50">
        <v>208</v>
      </c>
      <c r="T28" s="50">
        <v>46</v>
      </c>
      <c r="U28" s="50">
        <f t="shared" si="4"/>
        <v>3748</v>
      </c>
    </row>
    <row r="29" spans="1:21" ht="13.5">
      <c r="A29" s="47" t="s">
        <v>138</v>
      </c>
      <c r="B29" s="48">
        <v>786</v>
      </c>
      <c r="C29" s="48">
        <v>636</v>
      </c>
      <c r="D29" s="49">
        <v>26</v>
      </c>
      <c r="E29" s="49">
        <v>59.2</v>
      </c>
      <c r="F29" s="49">
        <f t="shared" si="2"/>
        <v>49.86</v>
      </c>
      <c r="G29" s="49">
        <v>4.54</v>
      </c>
      <c r="H29" s="49">
        <v>9.07</v>
      </c>
      <c r="I29" s="49">
        <v>28.78</v>
      </c>
      <c r="J29" s="49">
        <v>7.47</v>
      </c>
      <c r="K29" s="49">
        <v>4.75</v>
      </c>
      <c r="L29" s="49">
        <v>10.25</v>
      </c>
      <c r="M29" s="49">
        <f t="shared" si="3"/>
        <v>64.86</v>
      </c>
      <c r="N29" s="48">
        <v>1070</v>
      </c>
      <c r="O29" s="48">
        <v>860</v>
      </c>
      <c r="P29" s="48">
        <v>117</v>
      </c>
      <c r="Q29" s="50">
        <v>0</v>
      </c>
      <c r="R29" s="50">
        <v>16</v>
      </c>
      <c r="S29" s="50">
        <v>30</v>
      </c>
      <c r="T29" s="50">
        <v>4</v>
      </c>
      <c r="U29" s="50">
        <f t="shared" si="4"/>
        <v>864</v>
      </c>
    </row>
    <row r="30" spans="1:21" ht="13.5">
      <c r="A30" s="47" t="s">
        <v>139</v>
      </c>
      <c r="B30" s="48">
        <v>324</v>
      </c>
      <c r="C30" s="48">
        <v>304</v>
      </c>
      <c r="D30" s="49">
        <v>13</v>
      </c>
      <c r="E30" s="49">
        <v>9.2</v>
      </c>
      <c r="F30" s="49">
        <f t="shared" si="2"/>
        <v>10.700000000000001</v>
      </c>
      <c r="G30" s="49">
        <v>0</v>
      </c>
      <c r="H30" s="49">
        <v>0.9</v>
      </c>
      <c r="I30" s="49">
        <v>8.5</v>
      </c>
      <c r="J30" s="49">
        <v>1.3</v>
      </c>
      <c r="K30" s="49">
        <v>2</v>
      </c>
      <c r="L30" s="49">
        <v>3.5</v>
      </c>
      <c r="M30" s="49">
        <f t="shared" si="3"/>
        <v>16.200000000000003</v>
      </c>
      <c r="N30" s="48">
        <v>634</v>
      </c>
      <c r="O30" s="48">
        <v>170</v>
      </c>
      <c r="P30" s="48">
        <v>0</v>
      </c>
      <c r="Q30" s="50">
        <v>0</v>
      </c>
      <c r="R30" s="50">
        <v>0</v>
      </c>
      <c r="S30" s="50">
        <v>15</v>
      </c>
      <c r="T30" s="50">
        <v>0</v>
      </c>
      <c r="U30" s="50">
        <f t="shared" si="4"/>
        <v>170</v>
      </c>
    </row>
    <row r="31" spans="1:21" s="53" customFormat="1" ht="13.5">
      <c r="A31" s="51" t="s">
        <v>140</v>
      </c>
      <c r="B31" s="52">
        <f aca="true" t="shared" si="5" ref="B31:U31">SUM(B17:B30)</f>
        <v>7476</v>
      </c>
      <c r="C31" s="52">
        <f t="shared" si="5"/>
        <v>7111</v>
      </c>
      <c r="D31" s="52">
        <f t="shared" si="5"/>
        <v>239</v>
      </c>
      <c r="E31" s="52">
        <f t="shared" si="5"/>
        <v>699.5000000000001</v>
      </c>
      <c r="F31" s="52">
        <f t="shared" si="5"/>
        <v>601.8400000000001</v>
      </c>
      <c r="G31" s="52">
        <f t="shared" si="5"/>
        <v>30.15</v>
      </c>
      <c r="H31" s="52">
        <f t="shared" si="5"/>
        <v>137.47</v>
      </c>
      <c r="I31" s="52">
        <f t="shared" si="5"/>
        <v>344.67999999999995</v>
      </c>
      <c r="J31" s="52">
        <f t="shared" si="5"/>
        <v>89.54</v>
      </c>
      <c r="K31" s="52">
        <f t="shared" si="5"/>
        <v>51.25</v>
      </c>
      <c r="L31" s="52">
        <f t="shared" si="5"/>
        <v>120.05</v>
      </c>
      <c r="M31" s="52">
        <f t="shared" si="5"/>
        <v>773.1400000000001</v>
      </c>
      <c r="N31" s="52">
        <f t="shared" si="5"/>
        <v>13079</v>
      </c>
      <c r="O31" s="52">
        <f t="shared" si="5"/>
        <v>13108</v>
      </c>
      <c r="P31" s="52">
        <f t="shared" si="5"/>
        <v>299</v>
      </c>
      <c r="Q31" s="52">
        <f t="shared" si="5"/>
        <v>248</v>
      </c>
      <c r="R31" s="52">
        <f t="shared" si="5"/>
        <v>837</v>
      </c>
      <c r="S31" s="52">
        <f t="shared" si="5"/>
        <v>1094</v>
      </c>
      <c r="T31" s="52">
        <f t="shared" si="5"/>
        <v>444</v>
      </c>
      <c r="U31" s="52">
        <f t="shared" si="5"/>
        <v>13552</v>
      </c>
    </row>
    <row r="32" spans="1:21" s="53" customFormat="1" ht="13.5">
      <c r="A32" s="47" t="s">
        <v>141</v>
      </c>
      <c r="B32" s="52"/>
      <c r="C32" s="54">
        <v>56</v>
      </c>
      <c r="D32" s="54">
        <v>2</v>
      </c>
      <c r="E32" s="54"/>
      <c r="F32" s="49">
        <f aca="true" t="shared" si="6" ref="F32:F39">G32+H32+I32+J32</f>
        <v>7.11</v>
      </c>
      <c r="G32" s="49">
        <v>1</v>
      </c>
      <c r="H32" s="49">
        <v>1</v>
      </c>
      <c r="I32" s="49">
        <v>5.11</v>
      </c>
      <c r="J32" s="49">
        <v>0</v>
      </c>
      <c r="K32" s="49">
        <v>1.75</v>
      </c>
      <c r="L32" s="49">
        <v>2.5</v>
      </c>
      <c r="M32" s="49">
        <f aca="true" t="shared" si="7" ref="M32:M39">F32+K32+L32</f>
        <v>11.36</v>
      </c>
      <c r="N32" s="54"/>
      <c r="O32" s="54">
        <v>103</v>
      </c>
      <c r="P32" s="54">
        <v>0</v>
      </c>
      <c r="Q32" s="50">
        <v>0</v>
      </c>
      <c r="R32" s="50">
        <v>0</v>
      </c>
      <c r="S32" s="50">
        <v>0</v>
      </c>
      <c r="T32" s="50">
        <v>0</v>
      </c>
      <c r="U32" s="50">
        <f aca="true" t="shared" si="8" ref="U32:U39">O32+T32</f>
        <v>103</v>
      </c>
    </row>
    <row r="33" spans="1:21" s="53" customFormat="1" ht="13.5">
      <c r="A33" s="47" t="s">
        <v>142</v>
      </c>
      <c r="B33" s="52"/>
      <c r="C33" s="54">
        <v>60</v>
      </c>
      <c r="D33" s="54">
        <v>2</v>
      </c>
      <c r="E33" s="54"/>
      <c r="F33" s="49">
        <f t="shared" si="6"/>
        <v>5.3</v>
      </c>
      <c r="G33" s="49">
        <v>0</v>
      </c>
      <c r="H33" s="49">
        <v>0</v>
      </c>
      <c r="I33" s="49">
        <v>5.3</v>
      </c>
      <c r="J33" s="49">
        <v>0</v>
      </c>
      <c r="K33" s="49">
        <v>0.5</v>
      </c>
      <c r="L33" s="49">
        <v>3</v>
      </c>
      <c r="M33" s="49">
        <f t="shared" si="7"/>
        <v>8.8</v>
      </c>
      <c r="N33" s="54"/>
      <c r="O33" s="54">
        <v>115</v>
      </c>
      <c r="P33" s="54">
        <v>0</v>
      </c>
      <c r="Q33" s="50">
        <v>0</v>
      </c>
      <c r="R33" s="50">
        <v>0</v>
      </c>
      <c r="S33" s="50">
        <v>15</v>
      </c>
      <c r="T33" s="50">
        <v>0</v>
      </c>
      <c r="U33" s="50">
        <f t="shared" si="8"/>
        <v>115</v>
      </c>
    </row>
    <row r="34" spans="1:21" s="53" customFormat="1" ht="13.5">
      <c r="A34" s="47" t="s">
        <v>143</v>
      </c>
      <c r="B34" s="52"/>
      <c r="C34" s="54">
        <v>55</v>
      </c>
      <c r="D34" s="54">
        <v>2</v>
      </c>
      <c r="E34" s="54"/>
      <c r="F34" s="49">
        <f t="shared" si="6"/>
        <v>5.1</v>
      </c>
      <c r="G34" s="49">
        <v>0.6</v>
      </c>
      <c r="H34" s="49">
        <v>0</v>
      </c>
      <c r="I34" s="49">
        <v>4.5</v>
      </c>
      <c r="J34" s="49">
        <v>0</v>
      </c>
      <c r="K34" s="49">
        <v>0.5</v>
      </c>
      <c r="L34" s="49">
        <v>1</v>
      </c>
      <c r="M34" s="49">
        <f t="shared" si="7"/>
        <v>6.6</v>
      </c>
      <c r="N34" s="54"/>
      <c r="O34" s="54">
        <v>96</v>
      </c>
      <c r="P34" s="54">
        <v>0</v>
      </c>
      <c r="Q34" s="50">
        <v>0</v>
      </c>
      <c r="R34" s="50">
        <v>0</v>
      </c>
      <c r="S34" s="50">
        <v>8</v>
      </c>
      <c r="T34" s="50">
        <v>2</v>
      </c>
      <c r="U34" s="50">
        <f t="shared" si="8"/>
        <v>98</v>
      </c>
    </row>
    <row r="35" spans="1:21" s="53" customFormat="1" ht="13.5">
      <c r="A35" s="47" t="s">
        <v>144</v>
      </c>
      <c r="B35" s="52"/>
      <c r="C35" s="54">
        <v>33</v>
      </c>
      <c r="D35" s="54">
        <v>1</v>
      </c>
      <c r="E35" s="54"/>
      <c r="F35" s="49">
        <f t="shared" si="6"/>
        <v>2.44</v>
      </c>
      <c r="G35" s="49">
        <v>0</v>
      </c>
      <c r="H35" s="49">
        <v>0</v>
      </c>
      <c r="I35" s="49">
        <v>2.44</v>
      </c>
      <c r="J35" s="49">
        <v>0</v>
      </c>
      <c r="K35" s="49">
        <v>0</v>
      </c>
      <c r="L35" s="49">
        <v>0</v>
      </c>
      <c r="M35" s="49">
        <f t="shared" si="7"/>
        <v>2.44</v>
      </c>
      <c r="N35" s="54"/>
      <c r="O35" s="54">
        <v>43</v>
      </c>
      <c r="P35" s="54">
        <v>0</v>
      </c>
      <c r="Q35" s="50">
        <v>0</v>
      </c>
      <c r="R35" s="50">
        <v>0</v>
      </c>
      <c r="S35" s="50">
        <v>0</v>
      </c>
      <c r="T35" s="50">
        <v>0</v>
      </c>
      <c r="U35" s="50">
        <f t="shared" si="8"/>
        <v>43</v>
      </c>
    </row>
    <row r="36" spans="1:21" s="53" customFormat="1" ht="13.5">
      <c r="A36" s="47" t="s">
        <v>145</v>
      </c>
      <c r="B36" s="52"/>
      <c r="C36" s="54">
        <v>28</v>
      </c>
      <c r="D36" s="54">
        <v>1</v>
      </c>
      <c r="E36" s="54"/>
      <c r="F36" s="49">
        <f t="shared" si="6"/>
        <v>2.5</v>
      </c>
      <c r="G36" s="49">
        <v>0</v>
      </c>
      <c r="H36" s="49">
        <v>0</v>
      </c>
      <c r="I36" s="49">
        <v>2.5</v>
      </c>
      <c r="J36" s="49">
        <v>0</v>
      </c>
      <c r="K36" s="49">
        <v>0</v>
      </c>
      <c r="L36" s="49">
        <v>0</v>
      </c>
      <c r="M36" s="49">
        <f t="shared" si="7"/>
        <v>2.5</v>
      </c>
      <c r="N36" s="54"/>
      <c r="O36" s="54">
        <v>45</v>
      </c>
      <c r="P36" s="54">
        <v>0</v>
      </c>
      <c r="Q36" s="50">
        <v>0</v>
      </c>
      <c r="R36" s="50">
        <v>0</v>
      </c>
      <c r="S36" s="50">
        <v>0</v>
      </c>
      <c r="T36" s="50">
        <v>1</v>
      </c>
      <c r="U36" s="50">
        <f t="shared" si="8"/>
        <v>46</v>
      </c>
    </row>
    <row r="37" spans="1:21" s="53" customFormat="1" ht="13.5">
      <c r="A37" s="47" t="s">
        <v>146</v>
      </c>
      <c r="B37" s="52"/>
      <c r="C37" s="54">
        <v>140</v>
      </c>
      <c r="D37" s="54">
        <v>5</v>
      </c>
      <c r="E37" s="54"/>
      <c r="F37" s="49">
        <f t="shared" si="6"/>
        <v>13.000000000000002</v>
      </c>
      <c r="G37" s="49">
        <v>0.4</v>
      </c>
      <c r="H37" s="49">
        <v>1.3</v>
      </c>
      <c r="I37" s="49">
        <v>9.9</v>
      </c>
      <c r="J37" s="49">
        <v>1.4</v>
      </c>
      <c r="K37" s="49">
        <v>1</v>
      </c>
      <c r="L37" s="49">
        <v>1.5</v>
      </c>
      <c r="M37" s="49">
        <f t="shared" si="7"/>
        <v>15.500000000000002</v>
      </c>
      <c r="N37" s="54"/>
      <c r="O37" s="54">
        <v>232</v>
      </c>
      <c r="P37" s="54">
        <v>0</v>
      </c>
      <c r="Q37" s="50">
        <v>0</v>
      </c>
      <c r="R37" s="50">
        <v>0</v>
      </c>
      <c r="S37" s="50">
        <v>0</v>
      </c>
      <c r="T37" s="50">
        <v>2</v>
      </c>
      <c r="U37" s="50">
        <f t="shared" si="8"/>
        <v>234</v>
      </c>
    </row>
    <row r="38" spans="1:21" s="53" customFormat="1" ht="13.5">
      <c r="A38" s="47" t="s">
        <v>147</v>
      </c>
      <c r="B38" s="52"/>
      <c r="C38" s="54">
        <v>54</v>
      </c>
      <c r="D38" s="54">
        <v>2</v>
      </c>
      <c r="E38" s="54"/>
      <c r="F38" s="49">
        <f t="shared" si="6"/>
        <v>5.199999999999999</v>
      </c>
      <c r="G38" s="49">
        <v>1.7</v>
      </c>
      <c r="H38" s="49">
        <v>1</v>
      </c>
      <c r="I38" s="49">
        <v>1.4</v>
      </c>
      <c r="J38" s="49">
        <v>1.1</v>
      </c>
      <c r="K38" s="49">
        <v>0.4</v>
      </c>
      <c r="L38" s="49">
        <v>0.8</v>
      </c>
      <c r="M38" s="49">
        <f t="shared" si="7"/>
        <v>6.3999999999999995</v>
      </c>
      <c r="N38" s="54"/>
      <c r="O38" s="54">
        <v>72</v>
      </c>
      <c r="P38" s="54">
        <v>0</v>
      </c>
      <c r="Q38" s="50">
        <v>0</v>
      </c>
      <c r="R38" s="50">
        <v>0</v>
      </c>
      <c r="S38" s="50">
        <v>8</v>
      </c>
      <c r="T38" s="50">
        <v>0</v>
      </c>
      <c r="U38" s="50">
        <f t="shared" si="8"/>
        <v>72</v>
      </c>
    </row>
    <row r="39" spans="1:21" s="53" customFormat="1" ht="13.5">
      <c r="A39" s="47" t="s">
        <v>148</v>
      </c>
      <c r="B39" s="52"/>
      <c r="C39" s="54">
        <v>27</v>
      </c>
      <c r="D39" s="54">
        <v>1</v>
      </c>
      <c r="E39" s="54"/>
      <c r="F39" s="49">
        <f t="shared" si="6"/>
        <v>2.4</v>
      </c>
      <c r="G39" s="49">
        <v>0.69</v>
      </c>
      <c r="H39" s="49">
        <v>0.69</v>
      </c>
      <c r="I39" s="49">
        <v>1.02</v>
      </c>
      <c r="J39" s="49">
        <v>0</v>
      </c>
      <c r="K39" s="49">
        <v>0</v>
      </c>
      <c r="L39" s="49">
        <v>0</v>
      </c>
      <c r="M39" s="49">
        <f t="shared" si="7"/>
        <v>2.4</v>
      </c>
      <c r="N39" s="54"/>
      <c r="O39" s="54">
        <v>43</v>
      </c>
      <c r="P39" s="54">
        <v>0</v>
      </c>
      <c r="Q39" s="50">
        <v>0</v>
      </c>
      <c r="R39" s="50">
        <v>0</v>
      </c>
      <c r="S39" s="50">
        <v>0</v>
      </c>
      <c r="T39" s="50">
        <v>0</v>
      </c>
      <c r="U39" s="50">
        <f t="shared" si="8"/>
        <v>43</v>
      </c>
    </row>
    <row r="40" spans="1:21" s="53" customFormat="1" ht="13.5">
      <c r="A40" s="51" t="s">
        <v>149</v>
      </c>
      <c r="B40" s="52"/>
      <c r="C40" s="52">
        <f aca="true" t="shared" si="9" ref="C40:U40">SUM(C32:C39)</f>
        <v>453</v>
      </c>
      <c r="D40" s="52">
        <f t="shared" si="9"/>
        <v>16</v>
      </c>
      <c r="E40" s="52">
        <f t="shared" si="9"/>
        <v>0</v>
      </c>
      <c r="F40" s="52">
        <f t="shared" si="9"/>
        <v>43.050000000000004</v>
      </c>
      <c r="G40" s="52">
        <f t="shared" si="9"/>
        <v>4.390000000000001</v>
      </c>
      <c r="H40" s="52">
        <f t="shared" si="9"/>
        <v>3.9899999999999998</v>
      </c>
      <c r="I40" s="52">
        <f t="shared" si="9"/>
        <v>32.17</v>
      </c>
      <c r="J40" s="52">
        <f t="shared" si="9"/>
        <v>2.5</v>
      </c>
      <c r="K40" s="52">
        <f t="shared" si="9"/>
        <v>4.15</v>
      </c>
      <c r="L40" s="52">
        <f t="shared" si="9"/>
        <v>8.8</v>
      </c>
      <c r="M40" s="52">
        <f t="shared" si="9"/>
        <v>56</v>
      </c>
      <c r="N40" s="52">
        <f t="shared" si="9"/>
        <v>0</v>
      </c>
      <c r="O40" s="52">
        <f t="shared" si="9"/>
        <v>749</v>
      </c>
      <c r="P40" s="52">
        <f t="shared" si="9"/>
        <v>0</v>
      </c>
      <c r="Q40" s="52">
        <f t="shared" si="9"/>
        <v>0</v>
      </c>
      <c r="R40" s="52">
        <f t="shared" si="9"/>
        <v>0</v>
      </c>
      <c r="S40" s="52">
        <f t="shared" si="9"/>
        <v>31</v>
      </c>
      <c r="T40" s="52">
        <f t="shared" si="9"/>
        <v>5</v>
      </c>
      <c r="U40" s="52">
        <f t="shared" si="9"/>
        <v>754</v>
      </c>
    </row>
    <row r="41" spans="1:21" ht="13.5">
      <c r="A41" s="47" t="s">
        <v>150</v>
      </c>
      <c r="B41" s="48">
        <v>700</v>
      </c>
      <c r="C41" s="48">
        <v>836</v>
      </c>
      <c r="D41" s="49">
        <v>30</v>
      </c>
      <c r="E41" s="49">
        <v>73</v>
      </c>
      <c r="F41" s="49">
        <f aca="true" t="shared" si="10" ref="F41:F52">G41+H41+I41+J41</f>
        <v>65.47</v>
      </c>
      <c r="G41" s="49">
        <v>5.9</v>
      </c>
      <c r="H41" s="49">
        <v>12.43</v>
      </c>
      <c r="I41" s="49">
        <v>44.64</v>
      </c>
      <c r="J41" s="49">
        <v>2.5</v>
      </c>
      <c r="K41" s="49">
        <v>5</v>
      </c>
      <c r="L41" s="49">
        <v>11.5</v>
      </c>
      <c r="M41" s="49">
        <f aca="true" t="shared" si="11" ref="M41:M52">F41+K41+L41</f>
        <v>81.97</v>
      </c>
      <c r="N41" s="48">
        <v>1301</v>
      </c>
      <c r="O41" s="48">
        <v>1189</v>
      </c>
      <c r="P41" s="48">
        <v>0</v>
      </c>
      <c r="Q41" s="50">
        <v>0</v>
      </c>
      <c r="R41" s="50">
        <v>24</v>
      </c>
      <c r="S41" s="50">
        <v>95</v>
      </c>
      <c r="T41" s="50">
        <v>25</v>
      </c>
      <c r="U41" s="50">
        <f aca="true" t="shared" si="12" ref="U41:U52">O41+T41</f>
        <v>1214</v>
      </c>
    </row>
    <row r="42" spans="1:21" ht="13.5">
      <c r="A42" s="47" t="s">
        <v>151</v>
      </c>
      <c r="B42" s="48">
        <v>449</v>
      </c>
      <c r="C42" s="48">
        <v>425</v>
      </c>
      <c r="D42" s="49">
        <v>16</v>
      </c>
      <c r="E42" s="49">
        <v>32.35</v>
      </c>
      <c r="F42" s="49">
        <f t="shared" si="10"/>
        <v>28.65</v>
      </c>
      <c r="G42" s="49">
        <v>2.82</v>
      </c>
      <c r="H42" s="49">
        <v>5.25</v>
      </c>
      <c r="I42" s="49">
        <v>19.58</v>
      </c>
      <c r="J42" s="49">
        <v>1</v>
      </c>
      <c r="K42" s="49">
        <v>4.81</v>
      </c>
      <c r="L42" s="49">
        <v>10.75</v>
      </c>
      <c r="M42" s="49">
        <f t="shared" si="11"/>
        <v>44.21</v>
      </c>
      <c r="N42" s="48">
        <v>536</v>
      </c>
      <c r="O42" s="48">
        <v>473</v>
      </c>
      <c r="P42" s="48">
        <v>0</v>
      </c>
      <c r="Q42" s="50">
        <v>0</v>
      </c>
      <c r="R42" s="50">
        <v>8</v>
      </c>
      <c r="S42" s="50">
        <v>64</v>
      </c>
      <c r="T42" s="50">
        <v>16</v>
      </c>
      <c r="U42" s="50">
        <f t="shared" si="12"/>
        <v>489</v>
      </c>
    </row>
    <row r="43" spans="1:21" ht="13.5">
      <c r="A43" s="47" t="s">
        <v>152</v>
      </c>
      <c r="B43" s="48">
        <v>372</v>
      </c>
      <c r="C43" s="48">
        <v>244</v>
      </c>
      <c r="D43" s="49">
        <v>10</v>
      </c>
      <c r="E43" s="49">
        <v>51</v>
      </c>
      <c r="F43" s="49">
        <f t="shared" si="10"/>
        <v>24.700000000000003</v>
      </c>
      <c r="G43" s="49">
        <v>2.8</v>
      </c>
      <c r="H43" s="49">
        <v>7.8</v>
      </c>
      <c r="I43" s="49">
        <v>11</v>
      </c>
      <c r="J43" s="49">
        <v>3.1</v>
      </c>
      <c r="K43" s="49">
        <v>3</v>
      </c>
      <c r="L43" s="49">
        <v>3</v>
      </c>
      <c r="M43" s="49">
        <f t="shared" si="11"/>
        <v>30.700000000000003</v>
      </c>
      <c r="N43" s="48">
        <v>937</v>
      </c>
      <c r="O43" s="48">
        <v>445</v>
      </c>
      <c r="P43" s="48">
        <v>0</v>
      </c>
      <c r="Q43" s="50">
        <v>0</v>
      </c>
      <c r="R43" s="50">
        <v>0</v>
      </c>
      <c r="S43" s="50">
        <v>93</v>
      </c>
      <c r="T43" s="50">
        <v>11</v>
      </c>
      <c r="U43" s="50">
        <f t="shared" si="12"/>
        <v>456</v>
      </c>
    </row>
    <row r="44" spans="1:21" ht="13.5">
      <c r="A44" s="47" t="s">
        <v>142</v>
      </c>
      <c r="B44" s="48">
        <v>576</v>
      </c>
      <c r="C44" s="48">
        <v>651</v>
      </c>
      <c r="D44" s="49">
        <v>28</v>
      </c>
      <c r="E44" s="49">
        <v>76.2</v>
      </c>
      <c r="F44" s="49">
        <f t="shared" si="10"/>
        <v>65.7</v>
      </c>
      <c r="G44" s="49">
        <v>7.4</v>
      </c>
      <c r="H44" s="49">
        <v>12</v>
      </c>
      <c r="I44" s="49">
        <v>41.2</v>
      </c>
      <c r="J44" s="49">
        <v>5.1</v>
      </c>
      <c r="K44" s="49">
        <v>5.5</v>
      </c>
      <c r="L44" s="49">
        <v>13.5</v>
      </c>
      <c r="M44" s="49">
        <f t="shared" si="11"/>
        <v>84.7</v>
      </c>
      <c r="N44" s="48">
        <v>1561</v>
      </c>
      <c r="O44" s="48">
        <v>1108</v>
      </c>
      <c r="P44" s="48">
        <v>0</v>
      </c>
      <c r="Q44" s="50">
        <v>0</v>
      </c>
      <c r="R44" s="50">
        <v>12</v>
      </c>
      <c r="S44" s="50">
        <v>80</v>
      </c>
      <c r="T44" s="50">
        <v>24</v>
      </c>
      <c r="U44" s="50">
        <f t="shared" si="12"/>
        <v>1132</v>
      </c>
    </row>
    <row r="45" spans="1:21" ht="13.5">
      <c r="A45" s="47" t="s">
        <v>153</v>
      </c>
      <c r="B45" s="48">
        <v>798</v>
      </c>
      <c r="C45" s="48">
        <v>817</v>
      </c>
      <c r="D45" s="49">
        <v>28</v>
      </c>
      <c r="E45" s="49">
        <v>84.9</v>
      </c>
      <c r="F45" s="49">
        <f t="shared" si="10"/>
        <v>71.30000000000001</v>
      </c>
      <c r="G45" s="49">
        <v>10.2</v>
      </c>
      <c r="H45" s="49">
        <v>12.4</v>
      </c>
      <c r="I45" s="49">
        <v>41.8</v>
      </c>
      <c r="J45" s="49">
        <v>6.9</v>
      </c>
      <c r="K45" s="49">
        <v>10</v>
      </c>
      <c r="L45" s="49">
        <v>10.5</v>
      </c>
      <c r="M45" s="49">
        <f t="shared" si="11"/>
        <v>91.80000000000001</v>
      </c>
      <c r="N45" s="48">
        <v>1536</v>
      </c>
      <c r="O45" s="48">
        <v>1243</v>
      </c>
      <c r="P45" s="48">
        <v>0</v>
      </c>
      <c r="Q45" s="50">
        <v>0</v>
      </c>
      <c r="R45" s="50">
        <v>0</v>
      </c>
      <c r="S45" s="50">
        <v>82</v>
      </c>
      <c r="T45" s="50">
        <v>19</v>
      </c>
      <c r="U45" s="50">
        <f t="shared" si="12"/>
        <v>1262</v>
      </c>
    </row>
    <row r="46" spans="1:21" s="53" customFormat="1" ht="13.5">
      <c r="A46" s="47" t="s">
        <v>154</v>
      </c>
      <c r="B46" s="54">
        <v>466</v>
      </c>
      <c r="C46" s="54">
        <v>428</v>
      </c>
      <c r="D46" s="54">
        <v>16</v>
      </c>
      <c r="E46" s="49">
        <v>53.37</v>
      </c>
      <c r="F46" s="49">
        <f t="shared" si="10"/>
        <v>41.35</v>
      </c>
      <c r="G46" s="49">
        <v>1.39</v>
      </c>
      <c r="H46" s="49">
        <v>12.04</v>
      </c>
      <c r="I46" s="49">
        <v>25.69</v>
      </c>
      <c r="J46" s="49">
        <v>2.23</v>
      </c>
      <c r="K46" s="49">
        <v>5</v>
      </c>
      <c r="L46" s="49">
        <v>10.25</v>
      </c>
      <c r="M46" s="49">
        <f t="shared" si="11"/>
        <v>56.6</v>
      </c>
      <c r="N46" s="48">
        <v>977</v>
      </c>
      <c r="O46" s="48">
        <v>677</v>
      </c>
      <c r="P46" s="48">
        <v>0</v>
      </c>
      <c r="Q46" s="50">
        <v>0</v>
      </c>
      <c r="R46" s="50">
        <v>48</v>
      </c>
      <c r="S46" s="50">
        <v>12</v>
      </c>
      <c r="T46" s="50">
        <v>12</v>
      </c>
      <c r="U46" s="50">
        <f t="shared" si="12"/>
        <v>689</v>
      </c>
    </row>
    <row r="47" spans="1:21" ht="13.5">
      <c r="A47" s="47" t="s">
        <v>155</v>
      </c>
      <c r="B47" s="48">
        <v>558</v>
      </c>
      <c r="C47" s="48">
        <v>524</v>
      </c>
      <c r="D47" s="49">
        <v>20</v>
      </c>
      <c r="E47" s="49">
        <v>69.4</v>
      </c>
      <c r="F47" s="49">
        <f t="shared" si="10"/>
        <v>59.5</v>
      </c>
      <c r="G47" s="49">
        <v>1</v>
      </c>
      <c r="H47" s="49">
        <v>5.9</v>
      </c>
      <c r="I47" s="49">
        <v>43.8</v>
      </c>
      <c r="J47" s="49">
        <v>8.8</v>
      </c>
      <c r="K47" s="49">
        <v>7</v>
      </c>
      <c r="L47" s="49">
        <v>8.5</v>
      </c>
      <c r="M47" s="49">
        <f t="shared" si="11"/>
        <v>75</v>
      </c>
      <c r="N47" s="48">
        <v>1263</v>
      </c>
      <c r="O47" s="48">
        <v>982</v>
      </c>
      <c r="P47" s="48">
        <v>0</v>
      </c>
      <c r="Q47" s="50">
        <v>0</v>
      </c>
      <c r="R47" s="50">
        <v>0</v>
      </c>
      <c r="S47" s="50">
        <v>50</v>
      </c>
      <c r="T47" s="50">
        <v>16</v>
      </c>
      <c r="U47" s="50">
        <f t="shared" si="12"/>
        <v>998</v>
      </c>
    </row>
    <row r="48" spans="1:21" ht="13.5">
      <c r="A48" s="47" t="s">
        <v>156</v>
      </c>
      <c r="B48" s="48">
        <v>941</v>
      </c>
      <c r="C48" s="48">
        <v>836</v>
      </c>
      <c r="D48" s="49">
        <v>35</v>
      </c>
      <c r="E48" s="49">
        <v>60</v>
      </c>
      <c r="F48" s="49">
        <f t="shared" si="10"/>
        <v>54.099999999999994</v>
      </c>
      <c r="G48" s="49">
        <v>10.5</v>
      </c>
      <c r="H48" s="49">
        <v>14.3</v>
      </c>
      <c r="I48" s="49">
        <v>25</v>
      </c>
      <c r="J48" s="49">
        <v>4.3</v>
      </c>
      <c r="K48" s="49">
        <v>5.4</v>
      </c>
      <c r="L48" s="49">
        <v>12</v>
      </c>
      <c r="M48" s="49">
        <f t="shared" si="11"/>
        <v>71.5</v>
      </c>
      <c r="N48" s="48">
        <v>1066</v>
      </c>
      <c r="O48" s="48">
        <v>832</v>
      </c>
      <c r="P48" s="48">
        <v>0</v>
      </c>
      <c r="Q48" s="50">
        <v>0</v>
      </c>
      <c r="R48" s="50">
        <v>7</v>
      </c>
      <c r="S48" s="50">
        <v>80</v>
      </c>
      <c r="T48" s="50">
        <v>20</v>
      </c>
      <c r="U48" s="50">
        <f t="shared" si="12"/>
        <v>852</v>
      </c>
    </row>
    <row r="49" spans="1:21" s="53" customFormat="1" ht="13.5">
      <c r="A49" s="47" t="s">
        <v>157</v>
      </c>
      <c r="B49" s="54">
        <v>663</v>
      </c>
      <c r="C49" s="54">
        <v>530</v>
      </c>
      <c r="D49" s="54">
        <v>22</v>
      </c>
      <c r="E49" s="49">
        <v>45.2</v>
      </c>
      <c r="F49" s="49">
        <f t="shared" si="10"/>
        <v>39.26</v>
      </c>
      <c r="G49" s="49">
        <v>1.22</v>
      </c>
      <c r="H49" s="49">
        <v>13.57</v>
      </c>
      <c r="I49" s="49">
        <v>22.08</v>
      </c>
      <c r="J49" s="49">
        <v>2.39</v>
      </c>
      <c r="K49" s="49">
        <v>4</v>
      </c>
      <c r="L49" s="49">
        <v>8.5</v>
      </c>
      <c r="M49" s="49">
        <f t="shared" si="11"/>
        <v>51.76</v>
      </c>
      <c r="N49" s="48">
        <v>795</v>
      </c>
      <c r="O49" s="48">
        <v>625</v>
      </c>
      <c r="P49" s="48">
        <v>0</v>
      </c>
      <c r="Q49" s="50">
        <v>0</v>
      </c>
      <c r="R49" s="50">
        <v>0</v>
      </c>
      <c r="S49" s="50">
        <v>100</v>
      </c>
      <c r="T49" s="50">
        <v>15</v>
      </c>
      <c r="U49" s="50">
        <f t="shared" si="12"/>
        <v>640</v>
      </c>
    </row>
    <row r="50" spans="1:21" ht="13.5">
      <c r="A50" s="47" t="s">
        <v>158</v>
      </c>
      <c r="B50" s="48">
        <v>463</v>
      </c>
      <c r="C50" s="48">
        <v>621</v>
      </c>
      <c r="D50" s="49">
        <v>25</v>
      </c>
      <c r="E50" s="49">
        <v>25.8</v>
      </c>
      <c r="F50" s="49">
        <f t="shared" si="10"/>
        <v>54.699999999999996</v>
      </c>
      <c r="G50" s="49">
        <v>0</v>
      </c>
      <c r="H50" s="49">
        <v>8</v>
      </c>
      <c r="I50" s="49">
        <v>43.4</v>
      </c>
      <c r="J50" s="49">
        <v>3.3</v>
      </c>
      <c r="K50" s="49">
        <v>9.5</v>
      </c>
      <c r="L50" s="49">
        <v>15.8</v>
      </c>
      <c r="M50" s="49">
        <f t="shared" si="11"/>
        <v>79.99999999999999</v>
      </c>
      <c r="N50" s="48">
        <v>518</v>
      </c>
      <c r="O50" s="48">
        <v>933</v>
      </c>
      <c r="P50" s="48">
        <v>0</v>
      </c>
      <c r="Q50" s="50">
        <v>0</v>
      </c>
      <c r="R50" s="50">
        <v>0</v>
      </c>
      <c r="S50" s="50">
        <v>100</v>
      </c>
      <c r="T50" s="50">
        <v>19</v>
      </c>
      <c r="U50" s="50">
        <f t="shared" si="12"/>
        <v>952</v>
      </c>
    </row>
    <row r="51" spans="1:21" ht="13.5">
      <c r="A51" s="47" t="s">
        <v>139</v>
      </c>
      <c r="B51" s="48"/>
      <c r="C51" s="48">
        <v>171</v>
      </c>
      <c r="D51" s="49">
        <v>6</v>
      </c>
      <c r="E51" s="49"/>
      <c r="F51" s="49">
        <f t="shared" si="10"/>
        <v>6.9</v>
      </c>
      <c r="G51" s="49">
        <v>1</v>
      </c>
      <c r="H51" s="49">
        <v>0.8</v>
      </c>
      <c r="I51" s="49">
        <v>4.7</v>
      </c>
      <c r="J51" s="49">
        <v>0.4</v>
      </c>
      <c r="K51" s="49">
        <v>0.5</v>
      </c>
      <c r="L51" s="49">
        <v>5</v>
      </c>
      <c r="M51" s="49">
        <f t="shared" si="11"/>
        <v>12.4</v>
      </c>
      <c r="N51" s="48"/>
      <c r="O51" s="48">
        <v>112</v>
      </c>
      <c r="P51" s="48">
        <v>0</v>
      </c>
      <c r="Q51" s="50">
        <v>0</v>
      </c>
      <c r="R51" s="50">
        <v>0</v>
      </c>
      <c r="S51" s="50">
        <v>15</v>
      </c>
      <c r="T51" s="50">
        <v>0</v>
      </c>
      <c r="U51" s="50">
        <f t="shared" si="12"/>
        <v>112</v>
      </c>
    </row>
    <row r="52" spans="1:21" ht="13.5">
      <c r="A52" s="47" t="s">
        <v>159</v>
      </c>
      <c r="B52" s="48">
        <v>432</v>
      </c>
      <c r="C52" s="48">
        <v>378</v>
      </c>
      <c r="D52" s="49">
        <v>17</v>
      </c>
      <c r="E52" s="49">
        <v>51</v>
      </c>
      <c r="F52" s="49">
        <f t="shared" si="10"/>
        <v>40.5</v>
      </c>
      <c r="G52" s="49">
        <v>4.3</v>
      </c>
      <c r="H52" s="49">
        <v>15.7</v>
      </c>
      <c r="I52" s="49">
        <v>20</v>
      </c>
      <c r="J52" s="49">
        <v>0.5</v>
      </c>
      <c r="K52" s="49">
        <v>6</v>
      </c>
      <c r="L52" s="49">
        <v>11</v>
      </c>
      <c r="M52" s="49">
        <f t="shared" si="11"/>
        <v>57.5</v>
      </c>
      <c r="N52" s="48">
        <v>898</v>
      </c>
      <c r="O52" s="48">
        <v>676</v>
      </c>
      <c r="P52" s="48">
        <v>0</v>
      </c>
      <c r="Q52" s="50">
        <v>0</v>
      </c>
      <c r="R52" s="50">
        <v>0</v>
      </c>
      <c r="S52" s="50">
        <v>85</v>
      </c>
      <c r="T52" s="50">
        <v>17</v>
      </c>
      <c r="U52" s="50">
        <f t="shared" si="12"/>
        <v>693</v>
      </c>
    </row>
    <row r="53" spans="1:21" ht="13.5">
      <c r="A53" s="51" t="s">
        <v>160</v>
      </c>
      <c r="B53" s="55">
        <f aca="true" t="shared" si="13" ref="B53:U53">SUM(B41:B52)</f>
        <v>6418</v>
      </c>
      <c r="C53" s="55">
        <f t="shared" si="13"/>
        <v>6461</v>
      </c>
      <c r="D53" s="55">
        <f t="shared" si="13"/>
        <v>253</v>
      </c>
      <c r="E53" s="55">
        <f t="shared" si="13"/>
        <v>622.22</v>
      </c>
      <c r="F53" s="55">
        <f t="shared" si="13"/>
        <v>552.1299999999999</v>
      </c>
      <c r="G53" s="55">
        <f t="shared" si="13"/>
        <v>48.53</v>
      </c>
      <c r="H53" s="55">
        <f t="shared" si="13"/>
        <v>120.19</v>
      </c>
      <c r="I53" s="55">
        <f t="shared" si="13"/>
        <v>342.88999999999993</v>
      </c>
      <c r="J53" s="55">
        <f t="shared" si="13"/>
        <v>40.519999999999996</v>
      </c>
      <c r="K53" s="55">
        <f t="shared" si="13"/>
        <v>65.71000000000001</v>
      </c>
      <c r="L53" s="55">
        <f t="shared" si="13"/>
        <v>120.3</v>
      </c>
      <c r="M53" s="55">
        <f t="shared" si="13"/>
        <v>738.14</v>
      </c>
      <c r="N53" s="55">
        <f t="shared" si="13"/>
        <v>11388</v>
      </c>
      <c r="O53" s="55">
        <f t="shared" si="13"/>
        <v>9295</v>
      </c>
      <c r="P53" s="55">
        <f t="shared" si="13"/>
        <v>0</v>
      </c>
      <c r="Q53" s="55">
        <f t="shared" si="13"/>
        <v>0</v>
      </c>
      <c r="R53" s="55">
        <f t="shared" si="13"/>
        <v>99</v>
      </c>
      <c r="S53" s="55">
        <f t="shared" si="13"/>
        <v>856</v>
      </c>
      <c r="T53" s="55">
        <f t="shared" si="13"/>
        <v>194</v>
      </c>
      <c r="U53" s="55">
        <f t="shared" si="13"/>
        <v>9489</v>
      </c>
    </row>
    <row r="54" spans="1:21" ht="13.5">
      <c r="A54" s="51" t="s">
        <v>161</v>
      </c>
      <c r="B54" s="55">
        <v>283</v>
      </c>
      <c r="C54" s="55">
        <v>256</v>
      </c>
      <c r="D54" s="55">
        <v>16</v>
      </c>
      <c r="E54" s="55">
        <v>36.2</v>
      </c>
      <c r="F54" s="55">
        <f aca="true" t="shared" si="14" ref="F54:F60">G54+H54+I54+J54</f>
        <v>35.87</v>
      </c>
      <c r="G54" s="55">
        <v>0</v>
      </c>
      <c r="H54" s="55">
        <v>2.98</v>
      </c>
      <c r="I54" s="55">
        <v>28.81</v>
      </c>
      <c r="J54" s="55">
        <v>4.08</v>
      </c>
      <c r="K54" s="55">
        <v>3</v>
      </c>
      <c r="L54" s="55">
        <v>8</v>
      </c>
      <c r="M54" s="55">
        <f aca="true" t="shared" si="15" ref="M54:M60">F54+K54+L54</f>
        <v>46.87</v>
      </c>
      <c r="N54" s="55">
        <v>638</v>
      </c>
      <c r="O54" s="55">
        <v>644</v>
      </c>
      <c r="P54" s="55">
        <v>0</v>
      </c>
      <c r="Q54" s="56">
        <v>0</v>
      </c>
      <c r="R54" s="56">
        <v>0</v>
      </c>
      <c r="S54" s="56">
        <v>41</v>
      </c>
      <c r="T54" s="56">
        <v>12</v>
      </c>
      <c r="U54" s="56">
        <f aca="true" t="shared" si="16" ref="U54:U60">O54+T54</f>
        <v>656</v>
      </c>
    </row>
    <row r="55" spans="1:21" ht="13.5">
      <c r="A55" s="51" t="s">
        <v>162</v>
      </c>
      <c r="B55" s="55">
        <v>78</v>
      </c>
      <c r="C55" s="55">
        <v>90</v>
      </c>
      <c r="D55" s="55">
        <v>8</v>
      </c>
      <c r="E55" s="55">
        <v>11.6</v>
      </c>
      <c r="F55" s="55">
        <f t="shared" si="14"/>
        <v>13.5</v>
      </c>
      <c r="G55" s="55">
        <v>2</v>
      </c>
      <c r="H55" s="55">
        <v>0</v>
      </c>
      <c r="I55" s="55">
        <v>10.5</v>
      </c>
      <c r="J55" s="55">
        <v>1</v>
      </c>
      <c r="K55" s="55">
        <v>2.75</v>
      </c>
      <c r="L55" s="55">
        <v>5.75</v>
      </c>
      <c r="M55" s="55">
        <f t="shared" si="15"/>
        <v>22</v>
      </c>
      <c r="N55" s="55">
        <v>214</v>
      </c>
      <c r="O55" s="55">
        <v>249</v>
      </c>
      <c r="P55" s="55">
        <v>0</v>
      </c>
      <c r="Q55" s="56">
        <v>0</v>
      </c>
      <c r="R55" s="56">
        <v>16</v>
      </c>
      <c r="S55" s="56">
        <v>30</v>
      </c>
      <c r="T55" s="56">
        <v>8</v>
      </c>
      <c r="U55" s="56">
        <f t="shared" si="16"/>
        <v>257</v>
      </c>
    </row>
    <row r="56" spans="1:21" ht="13.5">
      <c r="A56" s="51" t="s">
        <v>163</v>
      </c>
      <c r="B56" s="55">
        <v>658</v>
      </c>
      <c r="C56" s="55">
        <v>594</v>
      </c>
      <c r="D56" s="55">
        <v>19</v>
      </c>
      <c r="E56" s="55">
        <v>38</v>
      </c>
      <c r="F56" s="55">
        <f t="shared" si="14"/>
        <v>37.480000000000004</v>
      </c>
      <c r="G56" s="55">
        <v>2.92</v>
      </c>
      <c r="H56" s="55">
        <v>13.47</v>
      </c>
      <c r="I56" s="55">
        <v>19.57</v>
      </c>
      <c r="J56" s="55">
        <v>1.52</v>
      </c>
      <c r="K56" s="55">
        <v>3.5</v>
      </c>
      <c r="L56" s="55">
        <v>2.5</v>
      </c>
      <c r="M56" s="55">
        <f t="shared" si="15"/>
        <v>43.480000000000004</v>
      </c>
      <c r="N56" s="55">
        <v>791</v>
      </c>
      <c r="O56" s="55">
        <v>647</v>
      </c>
      <c r="P56" s="55">
        <v>0</v>
      </c>
      <c r="Q56" s="56">
        <v>0</v>
      </c>
      <c r="R56" s="56">
        <v>0</v>
      </c>
      <c r="S56" s="56">
        <v>10</v>
      </c>
      <c r="T56" s="56">
        <v>0</v>
      </c>
      <c r="U56" s="56">
        <f t="shared" si="16"/>
        <v>647</v>
      </c>
    </row>
    <row r="57" spans="1:21" ht="13.5">
      <c r="A57" s="51" t="s">
        <v>164</v>
      </c>
      <c r="B57" s="55"/>
      <c r="C57" s="55">
        <v>0</v>
      </c>
      <c r="D57" s="55">
        <v>0</v>
      </c>
      <c r="E57" s="55"/>
      <c r="F57" s="55">
        <f t="shared" si="14"/>
        <v>1</v>
      </c>
      <c r="G57" s="55">
        <v>0</v>
      </c>
      <c r="H57" s="55">
        <v>0</v>
      </c>
      <c r="I57" s="55">
        <v>0</v>
      </c>
      <c r="J57" s="55">
        <v>1</v>
      </c>
      <c r="K57" s="55">
        <v>1.5</v>
      </c>
      <c r="L57" s="55">
        <v>0</v>
      </c>
      <c r="M57" s="55">
        <f t="shared" si="15"/>
        <v>2.5</v>
      </c>
      <c r="N57" s="55"/>
      <c r="O57" s="55">
        <v>0</v>
      </c>
      <c r="P57" s="55">
        <v>0</v>
      </c>
      <c r="Q57" s="56">
        <v>0</v>
      </c>
      <c r="R57" s="56">
        <v>0</v>
      </c>
      <c r="S57" s="56">
        <v>0</v>
      </c>
      <c r="T57" s="56">
        <v>0</v>
      </c>
      <c r="U57" s="56">
        <f t="shared" si="16"/>
        <v>0</v>
      </c>
    </row>
    <row r="58" spans="1:21" s="53" customFormat="1" ht="13.5">
      <c r="A58" s="51" t="s">
        <v>165</v>
      </c>
      <c r="B58" s="55">
        <v>100</v>
      </c>
      <c r="C58" s="55">
        <v>100</v>
      </c>
      <c r="D58" s="55">
        <v>0</v>
      </c>
      <c r="E58" s="55">
        <v>2.6</v>
      </c>
      <c r="F58" s="55">
        <f t="shared" si="14"/>
        <v>3.84</v>
      </c>
      <c r="G58" s="55">
        <v>1.17</v>
      </c>
      <c r="H58" s="55">
        <v>0</v>
      </c>
      <c r="I58" s="55">
        <v>2.67</v>
      </c>
      <c r="J58" s="55">
        <v>0</v>
      </c>
      <c r="K58" s="55">
        <v>1</v>
      </c>
      <c r="L58" s="55">
        <v>2</v>
      </c>
      <c r="M58" s="55">
        <f t="shared" si="15"/>
        <v>6.84</v>
      </c>
      <c r="N58" s="55">
        <v>76</v>
      </c>
      <c r="O58" s="55">
        <v>56</v>
      </c>
      <c r="P58" s="55">
        <v>0</v>
      </c>
      <c r="Q58" s="56">
        <v>0</v>
      </c>
      <c r="R58" s="56">
        <v>0</v>
      </c>
      <c r="S58" s="56">
        <v>0</v>
      </c>
      <c r="T58" s="56">
        <v>15</v>
      </c>
      <c r="U58" s="56">
        <f t="shared" si="16"/>
        <v>71</v>
      </c>
    </row>
    <row r="59" spans="1:21" s="53" customFormat="1" ht="13.5">
      <c r="A59" s="47" t="s">
        <v>166</v>
      </c>
      <c r="B59" s="48">
        <v>31</v>
      </c>
      <c r="C59" s="48">
        <v>27</v>
      </c>
      <c r="D59" s="49">
        <v>4</v>
      </c>
      <c r="E59" s="49">
        <v>14</v>
      </c>
      <c r="F59" s="49">
        <f t="shared" si="14"/>
        <v>13</v>
      </c>
      <c r="G59" s="49">
        <v>1</v>
      </c>
      <c r="H59" s="49">
        <v>4</v>
      </c>
      <c r="I59" s="49">
        <v>8</v>
      </c>
      <c r="J59" s="49">
        <v>0</v>
      </c>
      <c r="K59" s="49">
        <v>2.5</v>
      </c>
      <c r="L59" s="49">
        <v>5.5</v>
      </c>
      <c r="M59" s="49">
        <f t="shared" si="15"/>
        <v>21</v>
      </c>
      <c r="N59" s="48">
        <v>302</v>
      </c>
      <c r="O59" s="48">
        <v>297</v>
      </c>
      <c r="P59" s="48">
        <v>0</v>
      </c>
      <c r="Q59" s="50">
        <v>0</v>
      </c>
      <c r="R59" s="50">
        <v>0</v>
      </c>
      <c r="S59" s="50">
        <v>0</v>
      </c>
      <c r="T59" s="50">
        <v>0</v>
      </c>
      <c r="U59" s="50">
        <f t="shared" si="16"/>
        <v>297</v>
      </c>
    </row>
    <row r="60" spans="1:21" s="53" customFormat="1" ht="13.5">
      <c r="A60" s="47" t="s">
        <v>167</v>
      </c>
      <c r="B60" s="48">
        <v>48</v>
      </c>
      <c r="C60" s="48">
        <v>40</v>
      </c>
      <c r="D60" s="49">
        <v>4</v>
      </c>
      <c r="E60" s="49">
        <v>15.07</v>
      </c>
      <c r="F60" s="49">
        <f t="shared" si="14"/>
        <v>14.08</v>
      </c>
      <c r="G60" s="49">
        <v>3.47</v>
      </c>
      <c r="H60" s="49">
        <v>1.18</v>
      </c>
      <c r="I60" s="49">
        <v>9.43</v>
      </c>
      <c r="J60" s="49">
        <v>0</v>
      </c>
      <c r="K60" s="49">
        <v>1.75</v>
      </c>
      <c r="L60" s="49">
        <v>5.25</v>
      </c>
      <c r="M60" s="49">
        <f t="shared" si="15"/>
        <v>21.08</v>
      </c>
      <c r="N60" s="48">
        <v>318</v>
      </c>
      <c r="O60" s="48">
        <v>316</v>
      </c>
      <c r="P60" s="48">
        <v>0</v>
      </c>
      <c r="Q60" s="50">
        <v>0</v>
      </c>
      <c r="R60" s="50">
        <v>0</v>
      </c>
      <c r="S60" s="50">
        <v>0</v>
      </c>
      <c r="T60" s="50">
        <v>0</v>
      </c>
      <c r="U60" s="50">
        <f t="shared" si="16"/>
        <v>316</v>
      </c>
    </row>
    <row r="61" spans="1:21" s="53" customFormat="1" ht="13.5">
      <c r="A61" s="51" t="s">
        <v>168</v>
      </c>
      <c r="B61" s="55">
        <f aca="true" t="shared" si="17" ref="B61:U61">B59+B60</f>
        <v>79</v>
      </c>
      <c r="C61" s="55">
        <f t="shared" si="17"/>
        <v>67</v>
      </c>
      <c r="D61" s="55">
        <f t="shared" si="17"/>
        <v>8</v>
      </c>
      <c r="E61" s="55">
        <f t="shared" si="17"/>
        <v>29.07</v>
      </c>
      <c r="F61" s="55">
        <f t="shared" si="17"/>
        <v>27.08</v>
      </c>
      <c r="G61" s="55">
        <f t="shared" si="17"/>
        <v>4.470000000000001</v>
      </c>
      <c r="H61" s="55">
        <f t="shared" si="17"/>
        <v>5.18</v>
      </c>
      <c r="I61" s="55">
        <f t="shared" si="17"/>
        <v>17.43</v>
      </c>
      <c r="J61" s="55">
        <f t="shared" si="17"/>
        <v>0</v>
      </c>
      <c r="K61" s="55">
        <f t="shared" si="17"/>
        <v>4.25</v>
      </c>
      <c r="L61" s="55">
        <f t="shared" si="17"/>
        <v>10.75</v>
      </c>
      <c r="M61" s="55">
        <f t="shared" si="17"/>
        <v>42.08</v>
      </c>
      <c r="N61" s="55">
        <f t="shared" si="17"/>
        <v>620</v>
      </c>
      <c r="O61" s="55">
        <f t="shared" si="17"/>
        <v>613</v>
      </c>
      <c r="P61" s="55">
        <f t="shared" si="17"/>
        <v>0</v>
      </c>
      <c r="Q61" s="55">
        <f t="shared" si="17"/>
        <v>0</v>
      </c>
      <c r="R61" s="55">
        <f t="shared" si="17"/>
        <v>0</v>
      </c>
      <c r="S61" s="55">
        <f t="shared" si="17"/>
        <v>0</v>
      </c>
      <c r="T61" s="55">
        <f t="shared" si="17"/>
        <v>0</v>
      </c>
      <c r="U61" s="55">
        <f t="shared" si="17"/>
        <v>613</v>
      </c>
    </row>
    <row r="62" spans="1:21" s="53" customFormat="1" ht="13.5">
      <c r="A62" s="47" t="s">
        <v>169</v>
      </c>
      <c r="B62" s="48">
        <v>4000</v>
      </c>
      <c r="C62" s="48">
        <v>2750</v>
      </c>
      <c r="D62" s="49">
        <v>0</v>
      </c>
      <c r="E62" s="49">
        <v>19</v>
      </c>
      <c r="F62" s="49">
        <f>G62+H62+I62+J62</f>
        <v>19.67</v>
      </c>
      <c r="G62" s="49">
        <v>0</v>
      </c>
      <c r="H62" s="49">
        <v>3</v>
      </c>
      <c r="I62" s="49">
        <v>12.67</v>
      </c>
      <c r="J62" s="49">
        <v>4</v>
      </c>
      <c r="K62" s="49">
        <v>3</v>
      </c>
      <c r="L62" s="49">
        <v>1.35</v>
      </c>
      <c r="M62" s="49">
        <f>F62+K62+L62</f>
        <v>24.020000000000003</v>
      </c>
      <c r="N62" s="48">
        <v>364</v>
      </c>
      <c r="O62" s="48">
        <v>377</v>
      </c>
      <c r="P62" s="48">
        <v>0</v>
      </c>
      <c r="Q62" s="50">
        <v>0</v>
      </c>
      <c r="R62" s="50">
        <v>0</v>
      </c>
      <c r="S62" s="50">
        <v>0</v>
      </c>
      <c r="T62" s="50">
        <v>0</v>
      </c>
      <c r="U62" s="50">
        <f>O62+T62</f>
        <v>377</v>
      </c>
    </row>
    <row r="63" spans="1:21" s="53" customFormat="1" ht="13.5">
      <c r="A63" s="47" t="s">
        <v>170</v>
      </c>
      <c r="B63" s="48">
        <v>3000</v>
      </c>
      <c r="C63" s="48">
        <v>2334</v>
      </c>
      <c r="D63" s="49">
        <v>0</v>
      </c>
      <c r="E63" s="49">
        <v>15</v>
      </c>
      <c r="F63" s="49">
        <f>G63+H63+I63+J63</f>
        <v>17</v>
      </c>
      <c r="G63" s="49">
        <v>0.4</v>
      </c>
      <c r="H63" s="49">
        <v>1</v>
      </c>
      <c r="I63" s="49">
        <v>14.35</v>
      </c>
      <c r="J63" s="49">
        <v>1.25</v>
      </c>
      <c r="K63" s="49">
        <v>2.8</v>
      </c>
      <c r="L63" s="49">
        <v>1.6</v>
      </c>
      <c r="M63" s="49">
        <f>F63+K63+L63</f>
        <v>21.400000000000002</v>
      </c>
      <c r="N63" s="48">
        <v>290</v>
      </c>
      <c r="O63" s="48">
        <v>324</v>
      </c>
      <c r="P63" s="48">
        <v>0</v>
      </c>
      <c r="Q63" s="50">
        <v>0</v>
      </c>
      <c r="R63" s="50">
        <v>0</v>
      </c>
      <c r="S63" s="50">
        <v>0</v>
      </c>
      <c r="T63" s="50">
        <v>0</v>
      </c>
      <c r="U63" s="50">
        <f>O63+T63</f>
        <v>324</v>
      </c>
    </row>
    <row r="64" spans="1:21" s="53" customFormat="1" ht="13.5">
      <c r="A64" s="47" t="s">
        <v>171</v>
      </c>
      <c r="B64" s="48">
        <v>3000</v>
      </c>
      <c r="C64" s="48">
        <v>2320</v>
      </c>
      <c r="D64" s="48">
        <v>0</v>
      </c>
      <c r="E64" s="49">
        <v>16</v>
      </c>
      <c r="F64" s="49">
        <f>G64+H64+I64+J64</f>
        <v>18.229999999999997</v>
      </c>
      <c r="G64" s="49">
        <v>0</v>
      </c>
      <c r="H64" s="49">
        <v>1</v>
      </c>
      <c r="I64" s="49">
        <v>16.4</v>
      </c>
      <c r="J64" s="49">
        <v>0.83</v>
      </c>
      <c r="K64" s="49">
        <v>2.4</v>
      </c>
      <c r="L64" s="49">
        <v>1.35</v>
      </c>
      <c r="M64" s="49">
        <f>F64+K64+L64</f>
        <v>21.979999999999997</v>
      </c>
      <c r="N64" s="48">
        <v>306</v>
      </c>
      <c r="O64" s="48">
        <v>348</v>
      </c>
      <c r="P64" s="48">
        <v>0</v>
      </c>
      <c r="Q64" s="50">
        <v>0</v>
      </c>
      <c r="R64" s="50">
        <v>0</v>
      </c>
      <c r="S64" s="50">
        <v>0</v>
      </c>
      <c r="T64" s="50">
        <v>0</v>
      </c>
      <c r="U64" s="50">
        <f>O64+T64</f>
        <v>348</v>
      </c>
    </row>
    <row r="65" spans="1:21" s="53" customFormat="1" ht="13.5">
      <c r="A65" s="51" t="s">
        <v>172</v>
      </c>
      <c r="B65" s="57">
        <f aca="true" t="shared" si="18" ref="B65:U65">SUM(B62:B64)</f>
        <v>10000</v>
      </c>
      <c r="C65" s="55">
        <f t="shared" si="18"/>
        <v>7404</v>
      </c>
      <c r="D65" s="55">
        <f t="shared" si="18"/>
        <v>0</v>
      </c>
      <c r="E65" s="55">
        <f t="shared" si="18"/>
        <v>50</v>
      </c>
      <c r="F65" s="55">
        <f t="shared" si="18"/>
        <v>54.9</v>
      </c>
      <c r="G65" s="55">
        <f t="shared" si="18"/>
        <v>0.4</v>
      </c>
      <c r="H65" s="55">
        <f t="shared" si="18"/>
        <v>5</v>
      </c>
      <c r="I65" s="55">
        <f t="shared" si="18"/>
        <v>43.42</v>
      </c>
      <c r="J65" s="55">
        <f t="shared" si="18"/>
        <v>6.08</v>
      </c>
      <c r="K65" s="55">
        <f t="shared" si="18"/>
        <v>8.2</v>
      </c>
      <c r="L65" s="55">
        <f t="shared" si="18"/>
        <v>4.300000000000001</v>
      </c>
      <c r="M65" s="55">
        <f t="shared" si="18"/>
        <v>67.4</v>
      </c>
      <c r="N65" s="55">
        <f t="shared" si="18"/>
        <v>960</v>
      </c>
      <c r="O65" s="55">
        <f t="shared" si="18"/>
        <v>1049</v>
      </c>
      <c r="P65" s="55">
        <f t="shared" si="18"/>
        <v>0</v>
      </c>
      <c r="Q65" s="55">
        <f t="shared" si="18"/>
        <v>0</v>
      </c>
      <c r="R65" s="55">
        <f t="shared" si="18"/>
        <v>0</v>
      </c>
      <c r="S65" s="55">
        <f t="shared" si="18"/>
        <v>0</v>
      </c>
      <c r="T65" s="55">
        <f t="shared" si="18"/>
        <v>0</v>
      </c>
      <c r="U65" s="55">
        <f t="shared" si="18"/>
        <v>1049</v>
      </c>
    </row>
    <row r="66" spans="1:21" s="53" customFormat="1" ht="13.5">
      <c r="A66" s="51" t="s">
        <v>173</v>
      </c>
      <c r="B66" s="55">
        <v>767</v>
      </c>
      <c r="C66" s="55">
        <v>789</v>
      </c>
      <c r="D66" s="55">
        <v>74</v>
      </c>
      <c r="E66" s="55">
        <v>14.7</v>
      </c>
      <c r="F66" s="55">
        <f>G66+H66+I66+J66</f>
        <v>17.8</v>
      </c>
      <c r="G66" s="55">
        <v>6.43</v>
      </c>
      <c r="H66" s="55">
        <v>4.66</v>
      </c>
      <c r="I66" s="55">
        <v>6.71</v>
      </c>
      <c r="J66" s="55">
        <v>0</v>
      </c>
      <c r="K66" s="55">
        <v>3.5</v>
      </c>
      <c r="L66" s="55">
        <v>6</v>
      </c>
      <c r="M66" s="55">
        <f>F66+K66+L66</f>
        <v>27.3</v>
      </c>
      <c r="N66" s="55">
        <v>245</v>
      </c>
      <c r="O66" s="55">
        <v>268</v>
      </c>
      <c r="P66" s="55">
        <v>0</v>
      </c>
      <c r="Q66" s="56">
        <v>0</v>
      </c>
      <c r="R66" s="56">
        <v>0</v>
      </c>
      <c r="S66" s="56">
        <v>0</v>
      </c>
      <c r="T66" s="56">
        <v>0</v>
      </c>
      <c r="U66" s="56">
        <f>O66+T66</f>
        <v>268</v>
      </c>
    </row>
    <row r="67" spans="1:21" s="53" customFormat="1" ht="13.5">
      <c r="A67" s="47" t="s">
        <v>128</v>
      </c>
      <c r="B67" s="54">
        <v>107</v>
      </c>
      <c r="C67" s="54">
        <v>108</v>
      </c>
      <c r="D67" s="54">
        <v>4</v>
      </c>
      <c r="E67" s="49">
        <v>6.7</v>
      </c>
      <c r="F67" s="49">
        <f>G67+H67+I67+J67</f>
        <v>8</v>
      </c>
      <c r="G67" s="49">
        <v>0</v>
      </c>
      <c r="H67" s="49">
        <v>3</v>
      </c>
      <c r="I67" s="49">
        <v>4.7</v>
      </c>
      <c r="J67" s="49">
        <v>0.3</v>
      </c>
      <c r="K67" s="49">
        <v>1</v>
      </c>
      <c r="L67" s="49">
        <v>8.75</v>
      </c>
      <c r="M67" s="49">
        <f>F67+K67+L67</f>
        <v>17.75</v>
      </c>
      <c r="N67" s="48">
        <v>205</v>
      </c>
      <c r="O67" s="48">
        <v>222</v>
      </c>
      <c r="P67" s="48">
        <v>0</v>
      </c>
      <c r="Q67" s="50">
        <v>0</v>
      </c>
      <c r="R67" s="50">
        <v>0</v>
      </c>
      <c r="S67" s="50">
        <v>0</v>
      </c>
      <c r="T67" s="50">
        <v>0</v>
      </c>
      <c r="U67" s="50">
        <f>O67+T67</f>
        <v>222</v>
      </c>
    </row>
    <row r="68" spans="1:21" s="53" customFormat="1" ht="13.5">
      <c r="A68" s="47" t="s">
        <v>174</v>
      </c>
      <c r="B68" s="48">
        <v>270</v>
      </c>
      <c r="C68" s="48">
        <v>208</v>
      </c>
      <c r="D68" s="49">
        <v>6</v>
      </c>
      <c r="E68" s="49">
        <v>10</v>
      </c>
      <c r="F68" s="49">
        <f>G68+H68+I68+J68</f>
        <v>10</v>
      </c>
      <c r="G68" s="49">
        <v>1</v>
      </c>
      <c r="H68" s="49">
        <v>2</v>
      </c>
      <c r="I68" s="49">
        <v>7</v>
      </c>
      <c r="J68" s="49">
        <v>0</v>
      </c>
      <c r="K68" s="49">
        <v>4</v>
      </c>
      <c r="L68" s="49">
        <v>13</v>
      </c>
      <c r="M68" s="49">
        <f>F68+K68+L68</f>
        <v>27</v>
      </c>
      <c r="N68" s="48">
        <v>294</v>
      </c>
      <c r="O68" s="48">
        <v>284</v>
      </c>
      <c r="P68" s="48">
        <v>0</v>
      </c>
      <c r="Q68" s="50">
        <v>0</v>
      </c>
      <c r="R68" s="50">
        <v>0</v>
      </c>
      <c r="S68" s="50">
        <v>0</v>
      </c>
      <c r="T68" s="50">
        <v>0</v>
      </c>
      <c r="U68" s="50">
        <f>O68+T68</f>
        <v>284</v>
      </c>
    </row>
    <row r="69" spans="1:21" s="53" customFormat="1" ht="13.5">
      <c r="A69" s="47" t="s">
        <v>151</v>
      </c>
      <c r="B69" s="48">
        <v>94</v>
      </c>
      <c r="C69" s="48">
        <v>117</v>
      </c>
      <c r="D69" s="49">
        <v>3</v>
      </c>
      <c r="E69" s="49">
        <v>6</v>
      </c>
      <c r="F69" s="49">
        <f>G69+H69+I69+J69</f>
        <v>5.2</v>
      </c>
      <c r="G69" s="49">
        <v>0.97</v>
      </c>
      <c r="H69" s="49">
        <v>2.23</v>
      </c>
      <c r="I69" s="49">
        <v>2</v>
      </c>
      <c r="J69" s="49">
        <v>0</v>
      </c>
      <c r="K69" s="49">
        <v>4</v>
      </c>
      <c r="L69" s="49">
        <v>13</v>
      </c>
      <c r="M69" s="49">
        <f>F69+K69+L69</f>
        <v>22.2</v>
      </c>
      <c r="N69" s="48">
        <v>162</v>
      </c>
      <c r="O69" s="48">
        <v>162</v>
      </c>
      <c r="P69" s="48">
        <v>0</v>
      </c>
      <c r="Q69" s="50">
        <v>0</v>
      </c>
      <c r="R69" s="50">
        <v>0</v>
      </c>
      <c r="S69" s="50">
        <v>15</v>
      </c>
      <c r="T69" s="50">
        <v>0</v>
      </c>
      <c r="U69" s="50">
        <f>O69+T69</f>
        <v>162</v>
      </c>
    </row>
    <row r="70" spans="1:21" s="53" customFormat="1" ht="13.5">
      <c r="A70" s="51" t="s">
        <v>175</v>
      </c>
      <c r="B70" s="55">
        <f aca="true" t="shared" si="19" ref="B70:U70">SUM(B67:B69)</f>
        <v>471</v>
      </c>
      <c r="C70" s="55">
        <f t="shared" si="19"/>
        <v>433</v>
      </c>
      <c r="D70" s="55">
        <f t="shared" si="19"/>
        <v>13</v>
      </c>
      <c r="E70" s="55">
        <f t="shared" si="19"/>
        <v>22.7</v>
      </c>
      <c r="F70" s="55">
        <f t="shared" si="19"/>
        <v>23.2</v>
      </c>
      <c r="G70" s="55">
        <f t="shared" si="19"/>
        <v>1.97</v>
      </c>
      <c r="H70" s="55">
        <f t="shared" si="19"/>
        <v>7.23</v>
      </c>
      <c r="I70" s="55">
        <f t="shared" si="19"/>
        <v>13.7</v>
      </c>
      <c r="J70" s="55">
        <f t="shared" si="19"/>
        <v>0.3</v>
      </c>
      <c r="K70" s="55">
        <f t="shared" si="19"/>
        <v>9</v>
      </c>
      <c r="L70" s="55">
        <f t="shared" si="19"/>
        <v>34.75</v>
      </c>
      <c r="M70" s="55">
        <f t="shared" si="19"/>
        <v>66.95</v>
      </c>
      <c r="N70" s="55">
        <f t="shared" si="19"/>
        <v>661</v>
      </c>
      <c r="O70" s="55">
        <f t="shared" si="19"/>
        <v>668</v>
      </c>
      <c r="P70" s="55">
        <f t="shared" si="19"/>
        <v>0</v>
      </c>
      <c r="Q70" s="55">
        <f t="shared" si="19"/>
        <v>0</v>
      </c>
      <c r="R70" s="55">
        <f t="shared" si="19"/>
        <v>0</v>
      </c>
      <c r="S70" s="55">
        <f t="shared" si="19"/>
        <v>15</v>
      </c>
      <c r="T70" s="55">
        <f t="shared" si="19"/>
        <v>0</v>
      </c>
      <c r="U70" s="55">
        <f t="shared" si="19"/>
        <v>668</v>
      </c>
    </row>
    <row r="71" spans="1:21" ht="13.5">
      <c r="A71" s="51" t="s">
        <v>176</v>
      </c>
      <c r="B71" s="58" t="e">
        <f>B10+B16+B31+B53+B54+#REF!+B55+B56+B58+B61+B66+B70</f>
        <v>#REF!</v>
      </c>
      <c r="C71" s="56">
        <f>C10+C16+C31+C40+C53+C54+C55+C56+C57+C58+C61+C66+C70</f>
        <v>16867</v>
      </c>
      <c r="D71" s="56">
        <f aca="true" t="shared" si="20" ref="D71:U71">D10+D16+D31+D40+D53+D54+D55+D56+D57+D58+D61+D65+D66+D70</f>
        <v>704</v>
      </c>
      <c r="E71" s="56">
        <f t="shared" si="20"/>
        <v>1658.92</v>
      </c>
      <c r="F71" s="56">
        <f t="shared" si="20"/>
        <v>1551.7599999999998</v>
      </c>
      <c r="G71" s="56">
        <f t="shared" si="20"/>
        <v>109.72</v>
      </c>
      <c r="H71" s="56">
        <f t="shared" si="20"/>
        <v>327.5600000000001</v>
      </c>
      <c r="I71" s="56">
        <f t="shared" si="20"/>
        <v>952.5699999999998</v>
      </c>
      <c r="J71" s="56">
        <f t="shared" si="20"/>
        <v>161.91000000000005</v>
      </c>
      <c r="K71" s="56">
        <f t="shared" si="20"/>
        <v>167.81</v>
      </c>
      <c r="L71" s="56">
        <f t="shared" si="20"/>
        <v>348.70000000000005</v>
      </c>
      <c r="M71" s="56">
        <f t="shared" si="20"/>
        <v>2068.2699999999995</v>
      </c>
      <c r="N71" s="56">
        <f t="shared" si="20"/>
        <v>31091</v>
      </c>
      <c r="O71" s="56">
        <f t="shared" si="20"/>
        <v>29915</v>
      </c>
      <c r="P71" s="56">
        <f t="shared" si="20"/>
        <v>299</v>
      </c>
      <c r="Q71" s="56">
        <f t="shared" si="20"/>
        <v>248</v>
      </c>
      <c r="R71" s="56">
        <f t="shared" si="20"/>
        <v>994</v>
      </c>
      <c r="S71" s="56">
        <f t="shared" si="20"/>
        <v>2313</v>
      </c>
      <c r="T71" s="56">
        <f t="shared" si="20"/>
        <v>704</v>
      </c>
      <c r="U71" s="56">
        <f t="shared" si="20"/>
        <v>30619</v>
      </c>
    </row>
    <row r="72" spans="7:21" ht="12.75"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</sheetData>
  <mergeCells count="6">
    <mergeCell ref="A1:U2"/>
    <mergeCell ref="A3:A5"/>
    <mergeCell ref="G4:J4"/>
    <mergeCell ref="O4:S4"/>
    <mergeCell ref="U3:U5"/>
    <mergeCell ref="O3:T3"/>
  </mergeCells>
  <printOptions horizontalCentered="1"/>
  <pageMargins left="0.63" right="0.1968503937007874" top="0.55" bottom="0.71" header="0.4" footer="0.4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2"/>
  <sheetViews>
    <sheetView showZeros="0" workbookViewId="0" topLeftCell="A1">
      <pane xSplit="1" ySplit="4" topLeftCell="X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" sqref="V3:V4"/>
    </sheetView>
  </sheetViews>
  <sheetFormatPr defaultColWidth="9.00390625" defaultRowHeight="12.75"/>
  <cols>
    <col min="1" max="1" width="18.00390625" style="0" customWidth="1"/>
    <col min="2" max="2" width="7.625" style="0" bestFit="1" customWidth="1"/>
    <col min="3" max="3" width="7.875" style="0" bestFit="1" customWidth="1"/>
    <col min="4" max="4" width="4.25390625" style="0" bestFit="1" customWidth="1"/>
    <col min="5" max="5" width="7.625" style="0" bestFit="1" customWidth="1"/>
    <col min="6" max="6" width="7.875" style="0" bestFit="1" customWidth="1"/>
    <col min="7" max="10" width="6.875" style="0" bestFit="1" customWidth="1"/>
    <col min="11" max="11" width="6.875" style="0" customWidth="1"/>
    <col min="12" max="12" width="5.75390625" style="0" bestFit="1" customWidth="1"/>
    <col min="13" max="13" width="6.875" style="0" bestFit="1" customWidth="1"/>
    <col min="14" max="14" width="6.625" style="0" customWidth="1"/>
    <col min="15" max="15" width="6.00390625" style="0" customWidth="1"/>
    <col min="16" max="16" width="5.00390625" style="0" bestFit="1" customWidth="1"/>
    <col min="17" max="18" width="6.875" style="0" bestFit="1" customWidth="1"/>
    <col min="19" max="19" width="6.25390625" style="0" customWidth="1"/>
    <col min="20" max="20" width="8.25390625" style="0" customWidth="1"/>
    <col min="21" max="21" width="6.125" style="0" customWidth="1"/>
    <col min="22" max="22" width="6.625" style="0" customWidth="1"/>
    <col min="23" max="23" width="4.25390625" style="0" bestFit="1" customWidth="1"/>
    <col min="24" max="24" width="3.875" style="0" bestFit="1" customWidth="1"/>
    <col min="25" max="26" width="5.00390625" style="0" bestFit="1" customWidth="1"/>
    <col min="27" max="27" width="5.75390625" style="0" bestFit="1" customWidth="1"/>
    <col min="28" max="30" width="5.00390625" style="0" bestFit="1" customWidth="1"/>
    <col min="31" max="32" width="3.875" style="0" hidden="1" customWidth="1"/>
    <col min="33" max="36" width="5.00390625" style="0" bestFit="1" customWidth="1"/>
    <col min="37" max="38" width="4.25390625" style="0" bestFit="1" customWidth="1"/>
    <col min="39" max="40" width="5.75390625" style="0" bestFit="1" customWidth="1"/>
  </cols>
  <sheetData>
    <row r="1" spans="1:19" ht="27.75" customHeight="1">
      <c r="A1" s="60"/>
      <c r="B1" s="129" t="s">
        <v>223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ht="8.25" customHeight="1">
      <c r="A2" s="61"/>
    </row>
    <row r="3" spans="1:40" s="87" customFormat="1" ht="12.75" customHeight="1">
      <c r="A3" s="169" t="s">
        <v>177</v>
      </c>
      <c r="B3" s="170" t="s">
        <v>229</v>
      </c>
      <c r="C3" s="171" t="s">
        <v>230</v>
      </c>
      <c r="D3" s="171" t="s">
        <v>180</v>
      </c>
      <c r="E3" s="172" t="s">
        <v>97</v>
      </c>
      <c r="F3" s="173" t="s">
        <v>179</v>
      </c>
      <c r="G3" s="173" t="s">
        <v>97</v>
      </c>
      <c r="H3" s="173" t="s">
        <v>179</v>
      </c>
      <c r="I3" s="173" t="s">
        <v>97</v>
      </c>
      <c r="J3" s="173" t="s">
        <v>179</v>
      </c>
      <c r="K3" s="173" t="s">
        <v>97</v>
      </c>
      <c r="L3" s="173" t="s">
        <v>179</v>
      </c>
      <c r="M3" s="173" t="s">
        <v>97</v>
      </c>
      <c r="N3" s="173" t="s">
        <v>179</v>
      </c>
      <c r="O3" s="173" t="s">
        <v>97</v>
      </c>
      <c r="P3" s="172" t="s">
        <v>179</v>
      </c>
      <c r="Q3" s="172" t="s">
        <v>97</v>
      </c>
      <c r="R3" s="173" t="s">
        <v>179</v>
      </c>
      <c r="S3" s="179" t="s">
        <v>231</v>
      </c>
      <c r="T3" s="179" t="s">
        <v>232</v>
      </c>
      <c r="U3" s="179" t="s">
        <v>233</v>
      </c>
      <c r="V3" s="179" t="s">
        <v>234</v>
      </c>
      <c r="W3" s="174">
        <v>85156</v>
      </c>
      <c r="X3" s="174"/>
      <c r="Y3" s="174">
        <v>80195</v>
      </c>
      <c r="Z3" s="174"/>
      <c r="AA3" s="174">
        <v>80146</v>
      </c>
      <c r="AB3" s="174"/>
      <c r="AC3" s="174">
        <v>85415</v>
      </c>
      <c r="AD3" s="174"/>
      <c r="AE3" s="174">
        <v>85156</v>
      </c>
      <c r="AF3" s="174"/>
      <c r="AG3" s="174">
        <v>85412</v>
      </c>
      <c r="AH3" s="174"/>
      <c r="AI3" s="174">
        <v>80113</v>
      </c>
      <c r="AJ3" s="174"/>
      <c r="AK3" s="174">
        <v>85446</v>
      </c>
      <c r="AL3" s="174"/>
      <c r="AM3" s="174">
        <v>92601</v>
      </c>
      <c r="AN3" s="174"/>
    </row>
    <row r="4" spans="1:40" s="87" customFormat="1" ht="12.75" customHeight="1">
      <c r="A4" s="175"/>
      <c r="B4" s="176"/>
      <c r="C4" s="177"/>
      <c r="D4" s="177"/>
      <c r="E4" s="174" t="s">
        <v>181</v>
      </c>
      <c r="F4" s="174"/>
      <c r="G4" s="174" t="s">
        <v>182</v>
      </c>
      <c r="H4" s="174"/>
      <c r="I4" s="174" t="s">
        <v>183</v>
      </c>
      <c r="J4" s="174"/>
      <c r="K4" s="174" t="s">
        <v>184</v>
      </c>
      <c r="L4" s="174"/>
      <c r="M4" s="174" t="s">
        <v>185</v>
      </c>
      <c r="N4" s="174"/>
      <c r="O4" s="178" t="s">
        <v>186</v>
      </c>
      <c r="P4" s="178"/>
      <c r="Q4" s="174" t="s">
        <v>187</v>
      </c>
      <c r="R4" s="174"/>
      <c r="S4" s="180"/>
      <c r="T4" s="180"/>
      <c r="U4" s="180"/>
      <c r="V4" s="180"/>
      <c r="W4" s="173" t="s">
        <v>97</v>
      </c>
      <c r="X4" s="173" t="s">
        <v>179</v>
      </c>
      <c r="Y4" s="173" t="s">
        <v>97</v>
      </c>
      <c r="Z4" s="173" t="s">
        <v>179</v>
      </c>
      <c r="AA4" s="173" t="s">
        <v>97</v>
      </c>
      <c r="AB4" s="173" t="s">
        <v>179</v>
      </c>
      <c r="AC4" s="173" t="s">
        <v>97</v>
      </c>
      <c r="AD4" s="173" t="s">
        <v>179</v>
      </c>
      <c r="AE4" s="173" t="s">
        <v>97</v>
      </c>
      <c r="AF4" s="173" t="s">
        <v>179</v>
      </c>
      <c r="AG4" s="173" t="s">
        <v>97</v>
      </c>
      <c r="AH4" s="173" t="s">
        <v>179</v>
      </c>
      <c r="AI4" s="173" t="s">
        <v>97</v>
      </c>
      <c r="AJ4" s="173" t="s">
        <v>179</v>
      </c>
      <c r="AK4" s="173" t="s">
        <v>97</v>
      </c>
      <c r="AL4" s="173" t="s">
        <v>179</v>
      </c>
      <c r="AM4" s="173" t="s">
        <v>97</v>
      </c>
      <c r="AN4" s="173" t="s">
        <v>179</v>
      </c>
    </row>
    <row r="5" spans="1:40" ht="13.5">
      <c r="A5" s="148" t="s">
        <v>119</v>
      </c>
      <c r="B5" s="149">
        <v>505945</v>
      </c>
      <c r="C5" s="150">
        <v>241933</v>
      </c>
      <c r="D5" s="151">
        <f aca="true" t="shared" si="0" ref="D5:D36">C5*100/B5</f>
        <v>47.82</v>
      </c>
      <c r="E5" s="149">
        <v>372436</v>
      </c>
      <c r="F5" s="149">
        <v>156509</v>
      </c>
      <c r="G5" s="149">
        <v>29601</v>
      </c>
      <c r="H5" s="149">
        <v>29601</v>
      </c>
      <c r="I5" s="149">
        <v>71037</v>
      </c>
      <c r="J5" s="149">
        <v>33360</v>
      </c>
      <c r="K5" s="149">
        <v>9685</v>
      </c>
      <c r="L5" s="149">
        <v>9685</v>
      </c>
      <c r="M5" s="149">
        <v>20978</v>
      </c>
      <c r="N5" s="149">
        <v>16978</v>
      </c>
      <c r="O5" s="149">
        <v>0</v>
      </c>
      <c r="P5" s="149">
        <v>0</v>
      </c>
      <c r="Q5" s="149">
        <v>0</v>
      </c>
      <c r="R5" s="149">
        <v>0</v>
      </c>
      <c r="S5" s="149">
        <v>26</v>
      </c>
      <c r="T5" s="152">
        <f aca="true" t="shared" si="1" ref="T5:T36">C5/S5/6</f>
        <v>1550.9</v>
      </c>
      <c r="U5" s="153">
        <f aca="true" t="shared" si="2" ref="U5:U36">F5/E5</f>
        <v>0.42</v>
      </c>
      <c r="V5" s="153"/>
      <c r="W5" s="149">
        <v>0</v>
      </c>
      <c r="X5" s="149">
        <v>0</v>
      </c>
      <c r="Y5" s="149">
        <v>0</v>
      </c>
      <c r="Z5" s="149">
        <v>0</v>
      </c>
      <c r="AA5" s="149">
        <v>0</v>
      </c>
      <c r="AB5" s="149">
        <v>0</v>
      </c>
      <c r="AC5" s="149">
        <v>0</v>
      </c>
      <c r="AD5" s="149">
        <v>0</v>
      </c>
      <c r="AE5" s="154">
        <v>0</v>
      </c>
      <c r="AF5" s="154">
        <v>0</v>
      </c>
      <c r="AG5" s="154">
        <v>0</v>
      </c>
      <c r="AH5" s="154">
        <v>0</v>
      </c>
      <c r="AI5" s="154">
        <v>18000</v>
      </c>
      <c r="AJ5" s="154">
        <v>8615</v>
      </c>
      <c r="AK5" s="154">
        <v>0</v>
      </c>
      <c r="AL5" s="154">
        <v>0</v>
      </c>
      <c r="AM5" s="154">
        <v>0</v>
      </c>
      <c r="AN5" s="154">
        <v>0</v>
      </c>
    </row>
    <row r="6" spans="1:40" ht="13.5">
      <c r="A6" s="148" t="s">
        <v>120</v>
      </c>
      <c r="B6" s="149">
        <v>1538734</v>
      </c>
      <c r="C6" s="150">
        <v>851835</v>
      </c>
      <c r="D6" s="151">
        <f t="shared" si="0"/>
        <v>55.36</v>
      </c>
      <c r="E6" s="149">
        <v>996934</v>
      </c>
      <c r="F6" s="149">
        <v>514085</v>
      </c>
      <c r="G6" s="149">
        <v>76557</v>
      </c>
      <c r="H6" s="149">
        <v>76556</v>
      </c>
      <c r="I6" s="149">
        <v>189727</v>
      </c>
      <c r="J6" s="149">
        <v>98080</v>
      </c>
      <c r="K6" s="149">
        <v>25868</v>
      </c>
      <c r="L6" s="149">
        <v>13818</v>
      </c>
      <c r="M6" s="149">
        <v>54320</v>
      </c>
      <c r="N6" s="149">
        <v>36213</v>
      </c>
      <c r="O6" s="149">
        <v>30000</v>
      </c>
      <c r="P6" s="149">
        <v>0</v>
      </c>
      <c r="Q6" s="149">
        <v>112000</v>
      </c>
      <c r="R6" s="149">
        <v>85031</v>
      </c>
      <c r="S6" s="149">
        <v>118</v>
      </c>
      <c r="T6" s="152">
        <f t="shared" si="1"/>
        <v>1203.2</v>
      </c>
      <c r="U6" s="153">
        <f t="shared" si="2"/>
        <v>0.52</v>
      </c>
      <c r="V6" s="153">
        <f>R6/Q6</f>
        <v>0.76</v>
      </c>
      <c r="W6" s="149">
        <v>0</v>
      </c>
      <c r="X6" s="149">
        <v>0</v>
      </c>
      <c r="Y6" s="149">
        <v>4700</v>
      </c>
      <c r="Z6" s="149">
        <v>139</v>
      </c>
      <c r="AA6" s="149">
        <v>3870</v>
      </c>
      <c r="AB6" s="149">
        <v>2400</v>
      </c>
      <c r="AC6" s="149">
        <v>0</v>
      </c>
      <c r="AD6" s="149">
        <v>0</v>
      </c>
      <c r="AE6" s="154">
        <v>0</v>
      </c>
      <c r="AF6" s="154">
        <v>0</v>
      </c>
      <c r="AG6" s="154">
        <v>0</v>
      </c>
      <c r="AH6" s="154">
        <v>0</v>
      </c>
      <c r="AI6" s="154">
        <v>24000</v>
      </c>
      <c r="AJ6" s="154">
        <v>10459</v>
      </c>
      <c r="AK6" s="154">
        <v>0</v>
      </c>
      <c r="AL6" s="154">
        <v>0</v>
      </c>
      <c r="AM6" s="154">
        <v>0</v>
      </c>
      <c r="AN6" s="154">
        <v>0</v>
      </c>
    </row>
    <row r="7" spans="1:40" ht="13.5">
      <c r="A7" s="148" t="s">
        <v>121</v>
      </c>
      <c r="B7" s="149">
        <v>513347</v>
      </c>
      <c r="C7" s="150">
        <v>249805</v>
      </c>
      <c r="D7" s="151">
        <f t="shared" si="0"/>
        <v>48.66</v>
      </c>
      <c r="E7" s="149">
        <v>378422</v>
      </c>
      <c r="F7" s="149">
        <v>166255</v>
      </c>
      <c r="G7" s="149">
        <v>25410</v>
      </c>
      <c r="H7" s="149">
        <v>24915</v>
      </c>
      <c r="I7" s="149">
        <v>71020</v>
      </c>
      <c r="J7" s="149">
        <v>35833</v>
      </c>
      <c r="K7" s="149">
        <v>9682</v>
      </c>
      <c r="L7" s="149">
        <v>4527</v>
      </c>
      <c r="M7" s="149">
        <v>21805</v>
      </c>
      <c r="N7" s="149">
        <v>14536</v>
      </c>
      <c r="O7" s="149">
        <v>0</v>
      </c>
      <c r="P7" s="149">
        <v>0</v>
      </c>
      <c r="Q7" s="149">
        <v>0</v>
      </c>
      <c r="R7" s="149">
        <v>0</v>
      </c>
      <c r="S7" s="149">
        <v>69</v>
      </c>
      <c r="T7" s="152">
        <f t="shared" si="1"/>
        <v>603.4</v>
      </c>
      <c r="U7" s="153">
        <f t="shared" si="2"/>
        <v>0.44</v>
      </c>
      <c r="V7" s="153"/>
      <c r="W7" s="149"/>
      <c r="X7" s="149"/>
      <c r="Y7" s="149">
        <v>0</v>
      </c>
      <c r="Z7" s="149">
        <v>0</v>
      </c>
      <c r="AA7" s="149">
        <v>2580</v>
      </c>
      <c r="AB7" s="149">
        <v>0</v>
      </c>
      <c r="AC7" s="149">
        <v>0</v>
      </c>
      <c r="AD7" s="149">
        <v>0</v>
      </c>
      <c r="AE7" s="154">
        <v>0</v>
      </c>
      <c r="AF7" s="154">
        <v>0</v>
      </c>
      <c r="AG7" s="154">
        <v>0</v>
      </c>
      <c r="AH7" s="154">
        <v>0</v>
      </c>
      <c r="AI7" s="154">
        <v>0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</row>
    <row r="8" spans="1:40" ht="13.5">
      <c r="A8" s="148" t="s">
        <v>122</v>
      </c>
      <c r="B8" s="149">
        <v>1537076</v>
      </c>
      <c r="C8" s="150">
        <v>881909</v>
      </c>
      <c r="D8" s="151">
        <f t="shared" si="0"/>
        <v>57.38</v>
      </c>
      <c r="E8" s="149">
        <v>1123890</v>
      </c>
      <c r="F8" s="149">
        <v>604484</v>
      </c>
      <c r="G8" s="149">
        <v>81280</v>
      </c>
      <c r="H8" s="149">
        <v>81280</v>
      </c>
      <c r="I8" s="149">
        <v>213301</v>
      </c>
      <c r="J8" s="149">
        <v>121388</v>
      </c>
      <c r="K8" s="149">
        <v>29082</v>
      </c>
      <c r="L8" s="149">
        <v>16590</v>
      </c>
      <c r="M8" s="149">
        <v>61835</v>
      </c>
      <c r="N8" s="149">
        <v>38000</v>
      </c>
      <c r="O8" s="149">
        <v>2000</v>
      </c>
      <c r="P8" s="149">
        <v>1070</v>
      </c>
      <c r="Q8" s="149">
        <v>16800</v>
      </c>
      <c r="R8" s="149">
        <v>13673</v>
      </c>
      <c r="S8" s="149">
        <v>99</v>
      </c>
      <c r="T8" s="152">
        <f t="shared" si="1"/>
        <v>1484.7</v>
      </c>
      <c r="U8" s="153">
        <f t="shared" si="2"/>
        <v>0.54</v>
      </c>
      <c r="V8" s="153">
        <f>R8/Q8</f>
        <v>0.81</v>
      </c>
      <c r="W8" s="149">
        <v>0</v>
      </c>
      <c r="X8" s="149">
        <v>0</v>
      </c>
      <c r="Y8" s="149">
        <v>1000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54">
        <v>0</v>
      </c>
      <c r="AF8" s="154">
        <v>0</v>
      </c>
      <c r="AG8" s="154">
        <v>0</v>
      </c>
      <c r="AH8" s="154">
        <v>0</v>
      </c>
      <c r="AI8" s="154">
        <v>0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</row>
    <row r="9" spans="1:40" ht="13.5">
      <c r="A9" s="155" t="s">
        <v>188</v>
      </c>
      <c r="B9" s="156">
        <f>SUM(B5:B8)</f>
        <v>4095102</v>
      </c>
      <c r="C9" s="156">
        <f>SUM(C5:C8)</f>
        <v>2225482</v>
      </c>
      <c r="D9" s="157">
        <f t="shared" si="0"/>
        <v>54.34</v>
      </c>
      <c r="E9" s="156">
        <f aca="true" t="shared" si="3" ref="E9:S9">SUM(E5:E8)</f>
        <v>2871682</v>
      </c>
      <c r="F9" s="156">
        <f t="shared" si="3"/>
        <v>1441333</v>
      </c>
      <c r="G9" s="156">
        <f t="shared" si="3"/>
        <v>212848</v>
      </c>
      <c r="H9" s="156">
        <f t="shared" si="3"/>
        <v>212352</v>
      </c>
      <c r="I9" s="156">
        <f t="shared" si="3"/>
        <v>545085</v>
      </c>
      <c r="J9" s="156">
        <f t="shared" si="3"/>
        <v>288661</v>
      </c>
      <c r="K9" s="156">
        <f t="shared" si="3"/>
        <v>74317</v>
      </c>
      <c r="L9" s="156">
        <f t="shared" si="3"/>
        <v>44620</v>
      </c>
      <c r="M9" s="156">
        <f t="shared" si="3"/>
        <v>158938</v>
      </c>
      <c r="N9" s="156">
        <f t="shared" si="3"/>
        <v>105727</v>
      </c>
      <c r="O9" s="156">
        <f t="shared" si="3"/>
        <v>32000</v>
      </c>
      <c r="P9" s="156">
        <f t="shared" si="3"/>
        <v>1070</v>
      </c>
      <c r="Q9" s="156">
        <f t="shared" si="3"/>
        <v>128800</v>
      </c>
      <c r="R9" s="156">
        <f t="shared" si="3"/>
        <v>98704</v>
      </c>
      <c r="S9" s="156">
        <f t="shared" si="3"/>
        <v>312</v>
      </c>
      <c r="T9" s="158">
        <f t="shared" si="1"/>
        <v>1188.8</v>
      </c>
      <c r="U9" s="159">
        <f t="shared" si="2"/>
        <v>0.5</v>
      </c>
      <c r="V9" s="159">
        <f>R9/Q9</f>
        <v>0.77</v>
      </c>
      <c r="W9" s="156">
        <f aca="true" t="shared" si="4" ref="W9:AN9">SUM(W5:W8)</f>
        <v>0</v>
      </c>
      <c r="X9" s="156">
        <f t="shared" si="4"/>
        <v>0</v>
      </c>
      <c r="Y9" s="156">
        <f t="shared" si="4"/>
        <v>5700</v>
      </c>
      <c r="Z9" s="156">
        <f t="shared" si="4"/>
        <v>139</v>
      </c>
      <c r="AA9" s="156">
        <f t="shared" si="4"/>
        <v>6450</v>
      </c>
      <c r="AB9" s="156">
        <f t="shared" si="4"/>
        <v>2400</v>
      </c>
      <c r="AC9" s="156">
        <f t="shared" si="4"/>
        <v>0</v>
      </c>
      <c r="AD9" s="156">
        <f t="shared" si="4"/>
        <v>0</v>
      </c>
      <c r="AE9" s="156">
        <f t="shared" si="4"/>
        <v>0</v>
      </c>
      <c r="AF9" s="156">
        <f t="shared" si="4"/>
        <v>0</v>
      </c>
      <c r="AG9" s="156">
        <f t="shared" si="4"/>
        <v>0</v>
      </c>
      <c r="AH9" s="156">
        <f t="shared" si="4"/>
        <v>0</v>
      </c>
      <c r="AI9" s="156">
        <f t="shared" si="4"/>
        <v>42000</v>
      </c>
      <c r="AJ9" s="156">
        <f t="shared" si="4"/>
        <v>19074</v>
      </c>
      <c r="AK9" s="156">
        <f t="shared" si="4"/>
        <v>0</v>
      </c>
      <c r="AL9" s="156">
        <f t="shared" si="4"/>
        <v>0</v>
      </c>
      <c r="AM9" s="156">
        <f t="shared" si="4"/>
        <v>0</v>
      </c>
      <c r="AN9" s="156">
        <f t="shared" si="4"/>
        <v>0</v>
      </c>
    </row>
    <row r="10" spans="1:40" ht="13.5">
      <c r="A10" s="148" t="s">
        <v>119</v>
      </c>
      <c r="B10" s="149">
        <v>263473</v>
      </c>
      <c r="C10" s="150">
        <v>135813</v>
      </c>
      <c r="D10" s="151">
        <f t="shared" si="0"/>
        <v>51.55</v>
      </c>
      <c r="E10" s="149">
        <v>193972</v>
      </c>
      <c r="F10" s="149">
        <v>88393</v>
      </c>
      <c r="G10" s="149">
        <v>14790</v>
      </c>
      <c r="H10" s="149">
        <v>14790</v>
      </c>
      <c r="I10" s="149">
        <v>36768</v>
      </c>
      <c r="J10" s="149">
        <v>19289</v>
      </c>
      <c r="K10" s="149">
        <v>5013</v>
      </c>
      <c r="L10" s="149">
        <v>2411</v>
      </c>
      <c r="M10" s="149">
        <v>11298</v>
      </c>
      <c r="N10" s="149">
        <v>9298</v>
      </c>
      <c r="O10" s="149">
        <v>0</v>
      </c>
      <c r="P10" s="149">
        <v>0</v>
      </c>
      <c r="Q10" s="149">
        <v>0</v>
      </c>
      <c r="R10" s="149">
        <v>0</v>
      </c>
      <c r="S10" s="149">
        <v>18</v>
      </c>
      <c r="T10" s="152">
        <f t="shared" si="1"/>
        <v>1257.5</v>
      </c>
      <c r="U10" s="153">
        <f t="shared" si="2"/>
        <v>0.46</v>
      </c>
      <c r="V10" s="153"/>
      <c r="W10" s="149"/>
      <c r="X10" s="149"/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</row>
    <row r="11" spans="1:40" ht="13.5">
      <c r="A11" s="148" t="s">
        <v>120</v>
      </c>
      <c r="B11" s="149">
        <v>1000932</v>
      </c>
      <c r="C11" s="150">
        <v>539589</v>
      </c>
      <c r="D11" s="151">
        <f t="shared" si="0"/>
        <v>53.91</v>
      </c>
      <c r="E11" s="149">
        <v>740027</v>
      </c>
      <c r="F11" s="149">
        <v>353266</v>
      </c>
      <c r="G11" s="149">
        <v>52790</v>
      </c>
      <c r="H11" s="149">
        <v>52790</v>
      </c>
      <c r="I11" s="149">
        <v>140493</v>
      </c>
      <c r="J11" s="149">
        <v>92305</v>
      </c>
      <c r="K11" s="149">
        <v>19154</v>
      </c>
      <c r="L11" s="149">
        <v>10151</v>
      </c>
      <c r="M11" s="149">
        <v>40212</v>
      </c>
      <c r="N11" s="149">
        <v>26808</v>
      </c>
      <c r="O11" s="149">
        <v>0</v>
      </c>
      <c r="P11" s="149">
        <v>0</v>
      </c>
      <c r="Q11" s="149">
        <v>0</v>
      </c>
      <c r="R11" s="149">
        <v>0</v>
      </c>
      <c r="S11" s="149">
        <v>87</v>
      </c>
      <c r="T11" s="152">
        <f t="shared" si="1"/>
        <v>1033.7</v>
      </c>
      <c r="U11" s="153">
        <f t="shared" si="2"/>
        <v>0.48</v>
      </c>
      <c r="V11" s="153"/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</row>
    <row r="12" spans="1:40" ht="13.5">
      <c r="A12" s="148" t="s">
        <v>121</v>
      </c>
      <c r="B12" s="149">
        <v>158457</v>
      </c>
      <c r="C12" s="150">
        <v>78558</v>
      </c>
      <c r="D12" s="151">
        <f t="shared" si="0"/>
        <v>49.58</v>
      </c>
      <c r="E12" s="149">
        <v>116800</v>
      </c>
      <c r="F12" s="149">
        <v>53409</v>
      </c>
      <c r="G12" s="149">
        <v>8054</v>
      </c>
      <c r="H12" s="149">
        <v>8054</v>
      </c>
      <c r="I12" s="149">
        <v>22193</v>
      </c>
      <c r="J12" s="149">
        <v>11224</v>
      </c>
      <c r="K12" s="149">
        <v>3026</v>
      </c>
      <c r="L12" s="149">
        <v>1434</v>
      </c>
      <c r="M12" s="149">
        <v>6560</v>
      </c>
      <c r="N12" s="149">
        <v>4374</v>
      </c>
      <c r="O12" s="149">
        <v>0</v>
      </c>
      <c r="P12" s="149">
        <v>0</v>
      </c>
      <c r="Q12" s="149">
        <v>0</v>
      </c>
      <c r="R12" s="149">
        <v>0</v>
      </c>
      <c r="S12" s="149">
        <v>23</v>
      </c>
      <c r="T12" s="152">
        <f t="shared" si="1"/>
        <v>569.3</v>
      </c>
      <c r="U12" s="153">
        <f t="shared" si="2"/>
        <v>0.46</v>
      </c>
      <c r="V12" s="153"/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</row>
    <row r="13" spans="1:40" ht="13.5">
      <c r="A13" s="148" t="s">
        <v>122</v>
      </c>
      <c r="B13" s="149">
        <v>399508</v>
      </c>
      <c r="C13" s="150">
        <v>257974</v>
      </c>
      <c r="D13" s="151">
        <f t="shared" si="0"/>
        <v>64.57</v>
      </c>
      <c r="E13" s="149">
        <v>295039</v>
      </c>
      <c r="F13" s="149">
        <v>185499</v>
      </c>
      <c r="G13" s="149">
        <v>20934</v>
      </c>
      <c r="H13" s="149">
        <v>20933</v>
      </c>
      <c r="I13" s="149">
        <v>55852</v>
      </c>
      <c r="J13" s="149">
        <v>36159</v>
      </c>
      <c r="K13" s="149">
        <v>7614</v>
      </c>
      <c r="L13" s="149">
        <v>5000</v>
      </c>
      <c r="M13" s="149">
        <v>16209</v>
      </c>
      <c r="N13" s="149">
        <v>8000</v>
      </c>
      <c r="O13" s="149">
        <v>500</v>
      </c>
      <c r="P13" s="149">
        <v>321</v>
      </c>
      <c r="Q13" s="149">
        <v>500</v>
      </c>
      <c r="R13" s="149">
        <v>500</v>
      </c>
      <c r="S13" s="149">
        <v>35</v>
      </c>
      <c r="T13" s="152">
        <f t="shared" si="1"/>
        <v>1228.4</v>
      </c>
      <c r="U13" s="153">
        <f t="shared" si="2"/>
        <v>0.63</v>
      </c>
      <c r="V13" s="153">
        <f aca="true" t="shared" si="5" ref="V13:V60">R13/Q13</f>
        <v>1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</row>
    <row r="14" spans="1:40" ht="13.5">
      <c r="A14" s="148" t="s">
        <v>124</v>
      </c>
      <c r="B14" s="149">
        <v>505066</v>
      </c>
      <c r="C14" s="150">
        <v>290920</v>
      </c>
      <c r="D14" s="151">
        <f t="shared" si="0"/>
        <v>57.6</v>
      </c>
      <c r="E14" s="149">
        <v>349473</v>
      </c>
      <c r="F14" s="149">
        <v>173556</v>
      </c>
      <c r="G14" s="149">
        <v>22289</v>
      </c>
      <c r="H14" s="149">
        <v>22289</v>
      </c>
      <c r="I14" s="149">
        <v>66311</v>
      </c>
      <c r="J14" s="149">
        <v>32411</v>
      </c>
      <c r="K14" s="149">
        <v>9040</v>
      </c>
      <c r="L14" s="149">
        <v>5466</v>
      </c>
      <c r="M14" s="149">
        <v>18729</v>
      </c>
      <c r="N14" s="149">
        <v>18729</v>
      </c>
      <c r="O14" s="149">
        <v>0</v>
      </c>
      <c r="P14" s="149">
        <v>0</v>
      </c>
      <c r="Q14" s="149">
        <v>34000</v>
      </c>
      <c r="R14" s="149">
        <v>34000</v>
      </c>
      <c r="S14" s="149">
        <v>38</v>
      </c>
      <c r="T14" s="152">
        <f t="shared" si="1"/>
        <v>1276</v>
      </c>
      <c r="U14" s="153">
        <f t="shared" si="2"/>
        <v>0.5</v>
      </c>
      <c r="V14" s="153">
        <f t="shared" si="5"/>
        <v>1</v>
      </c>
      <c r="W14" s="149">
        <v>0</v>
      </c>
      <c r="X14" s="149">
        <v>0</v>
      </c>
      <c r="Y14" s="149">
        <v>1200</v>
      </c>
      <c r="Z14" s="149">
        <v>1188</v>
      </c>
      <c r="AA14" s="149">
        <v>0</v>
      </c>
      <c r="AB14" s="149">
        <v>0</v>
      </c>
      <c r="AC14" s="149">
        <v>0</v>
      </c>
      <c r="AD14" s="149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</row>
    <row r="15" spans="1:40" ht="13.5">
      <c r="A15" s="155" t="s">
        <v>189</v>
      </c>
      <c r="B15" s="156">
        <f>SUM(B10:B14)</f>
        <v>2327436</v>
      </c>
      <c r="C15" s="156">
        <f>SUM(C10:C14)</f>
        <v>1302854</v>
      </c>
      <c r="D15" s="157">
        <f t="shared" si="0"/>
        <v>55.98</v>
      </c>
      <c r="E15" s="156">
        <f aca="true" t="shared" si="6" ref="E15:S15">SUM(E10:E14)</f>
        <v>1695311</v>
      </c>
      <c r="F15" s="156">
        <f t="shared" si="6"/>
        <v>854123</v>
      </c>
      <c r="G15" s="156">
        <f t="shared" si="6"/>
        <v>118857</v>
      </c>
      <c r="H15" s="156">
        <f t="shared" si="6"/>
        <v>118856</v>
      </c>
      <c r="I15" s="156">
        <f t="shared" si="6"/>
        <v>321617</v>
      </c>
      <c r="J15" s="156">
        <f t="shared" si="6"/>
        <v>191388</v>
      </c>
      <c r="K15" s="156">
        <f t="shared" si="6"/>
        <v>43847</v>
      </c>
      <c r="L15" s="156">
        <f t="shared" si="6"/>
        <v>24462</v>
      </c>
      <c r="M15" s="156">
        <f t="shared" si="6"/>
        <v>93008</v>
      </c>
      <c r="N15" s="156">
        <f t="shared" si="6"/>
        <v>67209</v>
      </c>
      <c r="O15" s="156">
        <f t="shared" si="6"/>
        <v>500</v>
      </c>
      <c r="P15" s="156">
        <f t="shared" si="6"/>
        <v>321</v>
      </c>
      <c r="Q15" s="156">
        <f t="shared" si="6"/>
        <v>34500</v>
      </c>
      <c r="R15" s="156">
        <f t="shared" si="6"/>
        <v>34500</v>
      </c>
      <c r="S15" s="156">
        <f t="shared" si="6"/>
        <v>201</v>
      </c>
      <c r="T15" s="158">
        <f t="shared" si="1"/>
        <v>1080.3</v>
      </c>
      <c r="U15" s="159">
        <f t="shared" si="2"/>
        <v>0.5</v>
      </c>
      <c r="V15" s="159">
        <f t="shared" si="5"/>
        <v>1</v>
      </c>
      <c r="W15" s="156">
        <f aca="true" t="shared" si="7" ref="W15:AN15">SUM(W10:W14)</f>
        <v>0</v>
      </c>
      <c r="X15" s="156">
        <f t="shared" si="7"/>
        <v>0</v>
      </c>
      <c r="Y15" s="156">
        <f t="shared" si="7"/>
        <v>1200</v>
      </c>
      <c r="Z15" s="156">
        <f t="shared" si="7"/>
        <v>1188</v>
      </c>
      <c r="AA15" s="156">
        <f t="shared" si="7"/>
        <v>0</v>
      </c>
      <c r="AB15" s="156">
        <f t="shared" si="7"/>
        <v>0</v>
      </c>
      <c r="AC15" s="156">
        <f t="shared" si="7"/>
        <v>0</v>
      </c>
      <c r="AD15" s="156">
        <f t="shared" si="7"/>
        <v>0</v>
      </c>
      <c r="AE15" s="156">
        <f t="shared" si="7"/>
        <v>0</v>
      </c>
      <c r="AF15" s="156">
        <f t="shared" si="7"/>
        <v>0</v>
      </c>
      <c r="AG15" s="156">
        <f t="shared" si="7"/>
        <v>0</v>
      </c>
      <c r="AH15" s="156">
        <f t="shared" si="7"/>
        <v>0</v>
      </c>
      <c r="AI15" s="156">
        <f t="shared" si="7"/>
        <v>0</v>
      </c>
      <c r="AJ15" s="156">
        <f t="shared" si="7"/>
        <v>0</v>
      </c>
      <c r="AK15" s="156">
        <f t="shared" si="7"/>
        <v>0</v>
      </c>
      <c r="AL15" s="156">
        <f t="shared" si="7"/>
        <v>0</v>
      </c>
      <c r="AM15" s="156">
        <f t="shared" si="7"/>
        <v>0</v>
      </c>
      <c r="AN15" s="156">
        <f t="shared" si="7"/>
        <v>0</v>
      </c>
    </row>
    <row r="16" spans="1:40" ht="13.5">
      <c r="A16" s="148" t="s">
        <v>126</v>
      </c>
      <c r="B16" s="149">
        <v>1920014</v>
      </c>
      <c r="C16" s="150">
        <v>1015336</v>
      </c>
      <c r="D16" s="151">
        <f t="shared" si="0"/>
        <v>52.88</v>
      </c>
      <c r="E16" s="149">
        <v>1249275</v>
      </c>
      <c r="F16" s="149">
        <v>615111</v>
      </c>
      <c r="G16" s="149">
        <v>85589</v>
      </c>
      <c r="H16" s="149">
        <v>85589</v>
      </c>
      <c r="I16" s="149">
        <v>235235</v>
      </c>
      <c r="J16" s="149">
        <v>124956</v>
      </c>
      <c r="K16" s="149">
        <v>32070</v>
      </c>
      <c r="L16" s="149">
        <v>17033</v>
      </c>
      <c r="M16" s="149">
        <v>65938</v>
      </c>
      <c r="N16" s="149">
        <v>52000</v>
      </c>
      <c r="O16" s="149">
        <v>40000</v>
      </c>
      <c r="P16" s="149">
        <v>0</v>
      </c>
      <c r="Q16" s="149">
        <v>14000</v>
      </c>
      <c r="R16" s="149">
        <v>12054</v>
      </c>
      <c r="S16" s="149">
        <v>554</v>
      </c>
      <c r="T16" s="152">
        <f t="shared" si="1"/>
        <v>305.5</v>
      </c>
      <c r="U16" s="153">
        <f t="shared" si="2"/>
        <v>0.49</v>
      </c>
      <c r="V16" s="153">
        <f t="shared" si="5"/>
        <v>0.86</v>
      </c>
      <c r="W16" s="149">
        <v>0</v>
      </c>
      <c r="X16" s="149">
        <v>0</v>
      </c>
      <c r="Y16" s="160">
        <v>6000</v>
      </c>
      <c r="Z16" s="160">
        <v>2300</v>
      </c>
      <c r="AA16" s="160">
        <v>2760</v>
      </c>
      <c r="AB16" s="160">
        <v>1475</v>
      </c>
      <c r="AC16" s="149">
        <v>588</v>
      </c>
      <c r="AD16" s="149">
        <v>588</v>
      </c>
      <c r="AE16" s="160">
        <v>0</v>
      </c>
      <c r="AF16" s="160">
        <v>0</v>
      </c>
      <c r="AG16" s="160">
        <v>3285</v>
      </c>
      <c r="AH16" s="160">
        <v>3266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</row>
    <row r="17" spans="1:40" ht="13.5">
      <c r="A17" s="148" t="s">
        <v>127</v>
      </c>
      <c r="B17" s="149">
        <v>2761089</v>
      </c>
      <c r="C17" s="150">
        <v>1437799</v>
      </c>
      <c r="D17" s="151">
        <f t="shared" si="0"/>
        <v>52.07</v>
      </c>
      <c r="E17" s="149">
        <v>1881105</v>
      </c>
      <c r="F17" s="149">
        <v>910834</v>
      </c>
      <c r="G17" s="149">
        <v>136517</v>
      </c>
      <c r="H17" s="149">
        <v>136517</v>
      </c>
      <c r="I17" s="149">
        <v>355295</v>
      </c>
      <c r="J17" s="149">
        <v>185060</v>
      </c>
      <c r="K17" s="149">
        <v>48439</v>
      </c>
      <c r="L17" s="149">
        <v>25424</v>
      </c>
      <c r="M17" s="149">
        <v>98197</v>
      </c>
      <c r="N17" s="149">
        <v>61000</v>
      </c>
      <c r="O17" s="149">
        <v>4000</v>
      </c>
      <c r="P17" s="149">
        <v>1284</v>
      </c>
      <c r="Q17" s="149">
        <v>149000</v>
      </c>
      <c r="R17" s="149">
        <v>76135</v>
      </c>
      <c r="S17" s="149">
        <v>844</v>
      </c>
      <c r="T17" s="152">
        <f t="shared" si="1"/>
        <v>283.9</v>
      </c>
      <c r="U17" s="153">
        <f t="shared" si="2"/>
        <v>0.48</v>
      </c>
      <c r="V17" s="153">
        <f t="shared" si="5"/>
        <v>0.51</v>
      </c>
      <c r="W17" s="149">
        <v>0</v>
      </c>
      <c r="X17" s="149">
        <v>0</v>
      </c>
      <c r="Y17" s="160">
        <v>3500</v>
      </c>
      <c r="Z17" s="160">
        <v>3500</v>
      </c>
      <c r="AA17" s="160">
        <v>2490</v>
      </c>
      <c r="AB17" s="160">
        <v>0</v>
      </c>
      <c r="AC17" s="149">
        <v>0</v>
      </c>
      <c r="AD17" s="149">
        <v>0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</row>
    <row r="18" spans="1:40" s="53" customFormat="1" ht="13.5">
      <c r="A18" s="148" t="s">
        <v>128</v>
      </c>
      <c r="B18" s="149">
        <v>4171608</v>
      </c>
      <c r="C18" s="149">
        <v>2124072</v>
      </c>
      <c r="D18" s="151">
        <f t="shared" si="0"/>
        <v>50.92</v>
      </c>
      <c r="E18" s="149">
        <v>2830448</v>
      </c>
      <c r="F18" s="149">
        <v>1374805</v>
      </c>
      <c r="G18" s="149">
        <v>208025</v>
      </c>
      <c r="H18" s="149">
        <v>208025</v>
      </c>
      <c r="I18" s="149">
        <v>536819</v>
      </c>
      <c r="J18" s="149">
        <v>267560</v>
      </c>
      <c r="K18" s="149">
        <v>73186</v>
      </c>
      <c r="L18" s="149">
        <v>37261</v>
      </c>
      <c r="M18" s="149">
        <v>152074</v>
      </c>
      <c r="N18" s="149">
        <v>102074</v>
      </c>
      <c r="O18" s="149">
        <v>0</v>
      </c>
      <c r="P18" s="149">
        <v>0</v>
      </c>
      <c r="Q18" s="149">
        <v>187660</v>
      </c>
      <c r="R18" s="149">
        <v>117435</v>
      </c>
      <c r="S18" s="149">
        <v>697</v>
      </c>
      <c r="T18" s="152">
        <f t="shared" si="1"/>
        <v>507.9</v>
      </c>
      <c r="U18" s="153">
        <f t="shared" si="2"/>
        <v>0.49</v>
      </c>
      <c r="V18" s="153">
        <f t="shared" si="5"/>
        <v>0.63</v>
      </c>
      <c r="W18" s="149">
        <v>0</v>
      </c>
      <c r="X18" s="149">
        <v>0</v>
      </c>
      <c r="Y18" s="160">
        <v>17200</v>
      </c>
      <c r="Z18" s="160">
        <v>11700</v>
      </c>
      <c r="AA18" s="160">
        <v>5580</v>
      </c>
      <c r="AB18" s="160">
        <v>2000</v>
      </c>
      <c r="AC18" s="149">
        <v>1029</v>
      </c>
      <c r="AD18" s="149">
        <v>1029</v>
      </c>
      <c r="AE18" s="154">
        <v>0</v>
      </c>
      <c r="AF18" s="154">
        <v>0</v>
      </c>
      <c r="AG18" s="154">
        <v>2700</v>
      </c>
      <c r="AH18" s="154">
        <v>2700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</row>
    <row r="19" spans="1:40" s="53" customFormat="1" ht="13.5">
      <c r="A19" s="148" t="s">
        <v>129</v>
      </c>
      <c r="B19" s="149">
        <v>2487964</v>
      </c>
      <c r="C19" s="150">
        <v>1341676</v>
      </c>
      <c r="D19" s="151">
        <f t="shared" si="0"/>
        <v>53.93</v>
      </c>
      <c r="E19" s="149">
        <v>1684634</v>
      </c>
      <c r="F19" s="149">
        <v>826958</v>
      </c>
      <c r="G19" s="149">
        <v>112647</v>
      </c>
      <c r="H19" s="149">
        <v>112646</v>
      </c>
      <c r="I19" s="149">
        <v>316820</v>
      </c>
      <c r="J19" s="149">
        <v>181718</v>
      </c>
      <c r="K19" s="149">
        <v>43194</v>
      </c>
      <c r="L19" s="149">
        <v>21720</v>
      </c>
      <c r="M19" s="149">
        <v>85950</v>
      </c>
      <c r="N19" s="149">
        <v>66463</v>
      </c>
      <c r="O19" s="149">
        <v>40000</v>
      </c>
      <c r="P19" s="149">
        <v>0</v>
      </c>
      <c r="Q19" s="149">
        <v>145000</v>
      </c>
      <c r="R19" s="149">
        <v>104543</v>
      </c>
      <c r="S19" s="149">
        <v>648</v>
      </c>
      <c r="T19" s="152">
        <f t="shared" si="1"/>
        <v>345.1</v>
      </c>
      <c r="U19" s="153">
        <f t="shared" si="2"/>
        <v>0.49</v>
      </c>
      <c r="V19" s="153">
        <f t="shared" si="5"/>
        <v>0.72</v>
      </c>
      <c r="W19" s="149">
        <v>0</v>
      </c>
      <c r="X19" s="149">
        <v>0</v>
      </c>
      <c r="Y19" s="160">
        <v>6800</v>
      </c>
      <c r="Z19" s="160">
        <v>332</v>
      </c>
      <c r="AA19" s="160">
        <v>8320</v>
      </c>
      <c r="AB19" s="160">
        <v>2600</v>
      </c>
      <c r="AC19" s="149">
        <v>441</v>
      </c>
      <c r="AD19" s="149">
        <v>441</v>
      </c>
      <c r="AE19" s="154">
        <v>0</v>
      </c>
      <c r="AF19" s="154">
        <v>0</v>
      </c>
      <c r="AG19" s="154">
        <v>2000</v>
      </c>
      <c r="AH19" s="154">
        <v>2000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</row>
    <row r="20" spans="1:40" ht="13.5">
      <c r="A20" s="148" t="s">
        <v>130</v>
      </c>
      <c r="B20" s="149">
        <v>1938429</v>
      </c>
      <c r="C20" s="150">
        <v>977512</v>
      </c>
      <c r="D20" s="151">
        <f t="shared" si="0"/>
        <v>50.43</v>
      </c>
      <c r="E20" s="149">
        <v>1350570</v>
      </c>
      <c r="F20" s="149">
        <v>633744</v>
      </c>
      <c r="G20" s="149">
        <v>88210</v>
      </c>
      <c r="H20" s="149">
        <v>88209</v>
      </c>
      <c r="I20" s="149">
        <v>253942</v>
      </c>
      <c r="J20" s="149">
        <v>128066</v>
      </c>
      <c r="K20" s="149">
        <v>34621</v>
      </c>
      <c r="L20" s="149">
        <v>17225</v>
      </c>
      <c r="M20" s="149">
        <v>70598</v>
      </c>
      <c r="N20" s="149">
        <v>52949</v>
      </c>
      <c r="O20" s="149">
        <v>1500</v>
      </c>
      <c r="P20" s="149">
        <v>171</v>
      </c>
      <c r="Q20" s="149">
        <v>60000</v>
      </c>
      <c r="R20" s="149">
        <v>24017</v>
      </c>
      <c r="S20" s="149">
        <v>423</v>
      </c>
      <c r="T20" s="152">
        <f t="shared" si="1"/>
        <v>385.2</v>
      </c>
      <c r="U20" s="153">
        <f t="shared" si="2"/>
        <v>0.47</v>
      </c>
      <c r="V20" s="153">
        <f t="shared" si="5"/>
        <v>0.4</v>
      </c>
      <c r="W20" s="149">
        <v>0</v>
      </c>
      <c r="X20" s="149">
        <v>0</v>
      </c>
      <c r="Y20" s="160">
        <v>2500</v>
      </c>
      <c r="Z20" s="160">
        <v>2487</v>
      </c>
      <c r="AA20" s="160">
        <v>1860</v>
      </c>
      <c r="AB20" s="160">
        <v>1280</v>
      </c>
      <c r="AC20" s="149">
        <v>294</v>
      </c>
      <c r="AD20" s="149">
        <v>294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</row>
    <row r="21" spans="1:40" ht="13.5">
      <c r="A21" s="148" t="s">
        <v>131</v>
      </c>
      <c r="B21" s="149">
        <v>2183297</v>
      </c>
      <c r="C21" s="150">
        <v>1170986</v>
      </c>
      <c r="D21" s="151">
        <f t="shared" si="0"/>
        <v>53.63</v>
      </c>
      <c r="E21" s="149">
        <v>1488462</v>
      </c>
      <c r="F21" s="149">
        <v>744746</v>
      </c>
      <c r="G21" s="149">
        <v>107553</v>
      </c>
      <c r="H21" s="149">
        <v>107552</v>
      </c>
      <c r="I21" s="149">
        <v>281356</v>
      </c>
      <c r="J21" s="149">
        <v>159025</v>
      </c>
      <c r="K21" s="149">
        <v>38360</v>
      </c>
      <c r="L21" s="149">
        <v>21593</v>
      </c>
      <c r="M21" s="149">
        <v>77550</v>
      </c>
      <c r="N21" s="149">
        <v>58163</v>
      </c>
      <c r="O21" s="149">
        <v>47000</v>
      </c>
      <c r="P21" s="149">
        <v>0</v>
      </c>
      <c r="Q21" s="149">
        <v>91000</v>
      </c>
      <c r="R21" s="149">
        <v>58746</v>
      </c>
      <c r="S21" s="149">
        <v>565</v>
      </c>
      <c r="T21" s="152">
        <f t="shared" si="1"/>
        <v>345.4</v>
      </c>
      <c r="U21" s="153">
        <f t="shared" si="2"/>
        <v>0.5</v>
      </c>
      <c r="V21" s="153">
        <f t="shared" si="5"/>
        <v>0.65</v>
      </c>
      <c r="W21" s="161">
        <v>0</v>
      </c>
      <c r="X21" s="161">
        <v>0</v>
      </c>
      <c r="Y21" s="162">
        <v>4800</v>
      </c>
      <c r="Z21" s="162">
        <v>4800</v>
      </c>
      <c r="AA21" s="160">
        <v>2160</v>
      </c>
      <c r="AB21" s="160">
        <v>1860</v>
      </c>
      <c r="AC21" s="149">
        <v>294</v>
      </c>
      <c r="AD21" s="149">
        <v>294</v>
      </c>
      <c r="AE21" s="154">
        <v>0</v>
      </c>
      <c r="AF21" s="154">
        <v>0</v>
      </c>
      <c r="AG21" s="154">
        <v>3600</v>
      </c>
      <c r="AH21" s="154">
        <v>3587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0</v>
      </c>
    </row>
    <row r="22" spans="1:40" ht="13.5">
      <c r="A22" s="148" t="s">
        <v>132</v>
      </c>
      <c r="B22" s="149">
        <v>835369</v>
      </c>
      <c r="C22" s="150">
        <v>432214</v>
      </c>
      <c r="D22" s="151">
        <f t="shared" si="0"/>
        <v>51.74</v>
      </c>
      <c r="E22" s="149">
        <v>552330</v>
      </c>
      <c r="F22" s="149">
        <v>265614</v>
      </c>
      <c r="G22" s="149">
        <v>38833</v>
      </c>
      <c r="H22" s="149">
        <v>38833</v>
      </c>
      <c r="I22" s="149">
        <v>104451</v>
      </c>
      <c r="J22" s="149">
        <v>59414</v>
      </c>
      <c r="K22" s="149">
        <v>14241</v>
      </c>
      <c r="L22" s="149">
        <v>6936</v>
      </c>
      <c r="M22" s="149">
        <v>28518</v>
      </c>
      <c r="N22" s="149">
        <v>21389</v>
      </c>
      <c r="O22" s="149">
        <v>41000</v>
      </c>
      <c r="P22" s="149">
        <v>0</v>
      </c>
      <c r="Q22" s="149">
        <v>43000</v>
      </c>
      <c r="R22" s="149">
        <v>31624</v>
      </c>
      <c r="S22" s="149">
        <v>183</v>
      </c>
      <c r="T22" s="152">
        <f t="shared" si="1"/>
        <v>393.6</v>
      </c>
      <c r="U22" s="153">
        <f t="shared" si="2"/>
        <v>0.48</v>
      </c>
      <c r="V22" s="153">
        <f t="shared" si="5"/>
        <v>0.74</v>
      </c>
      <c r="W22" s="149"/>
      <c r="X22" s="149"/>
      <c r="Y22" s="149">
        <v>0</v>
      </c>
      <c r="Z22" s="149"/>
      <c r="AA22" s="149">
        <v>0</v>
      </c>
      <c r="AB22" s="149"/>
      <c r="AC22" s="149">
        <v>294</v>
      </c>
      <c r="AD22" s="149">
        <v>261</v>
      </c>
      <c r="AE22" s="154"/>
      <c r="AF22" s="154"/>
      <c r="AG22" s="154">
        <v>0</v>
      </c>
      <c r="AH22" s="154"/>
      <c r="AI22" s="154"/>
      <c r="AJ22" s="154"/>
      <c r="AK22" s="154"/>
      <c r="AL22" s="154"/>
      <c r="AM22" s="154"/>
      <c r="AN22" s="154"/>
    </row>
    <row r="23" spans="1:40" ht="13.5">
      <c r="A23" s="148" t="s">
        <v>133</v>
      </c>
      <c r="B23" s="149">
        <v>1558565</v>
      </c>
      <c r="C23" s="150">
        <v>836161</v>
      </c>
      <c r="D23" s="151">
        <f t="shared" si="0"/>
        <v>53.65</v>
      </c>
      <c r="E23" s="149">
        <v>1050438</v>
      </c>
      <c r="F23" s="149">
        <v>555640</v>
      </c>
      <c r="G23" s="149">
        <v>73137</v>
      </c>
      <c r="H23" s="149">
        <v>72475</v>
      </c>
      <c r="I23" s="149">
        <v>196856</v>
      </c>
      <c r="J23" s="149">
        <v>89848</v>
      </c>
      <c r="K23" s="149">
        <v>26837</v>
      </c>
      <c r="L23" s="149">
        <v>11682</v>
      </c>
      <c r="M23" s="149">
        <v>58945</v>
      </c>
      <c r="N23" s="149">
        <v>44209</v>
      </c>
      <c r="O23" s="149">
        <v>55000</v>
      </c>
      <c r="P23" s="149">
        <v>1500</v>
      </c>
      <c r="Q23" s="149">
        <v>66000</v>
      </c>
      <c r="R23" s="149">
        <v>50969</v>
      </c>
      <c r="S23" s="149">
        <v>407</v>
      </c>
      <c r="T23" s="152">
        <f t="shared" si="1"/>
        <v>342.4</v>
      </c>
      <c r="U23" s="153">
        <f t="shared" si="2"/>
        <v>0.53</v>
      </c>
      <c r="V23" s="153">
        <f t="shared" si="5"/>
        <v>0.77</v>
      </c>
      <c r="W23" s="149">
        <v>0</v>
      </c>
      <c r="X23" s="149">
        <v>0</v>
      </c>
      <c r="Y23" s="149">
        <v>0</v>
      </c>
      <c r="Z23" s="149">
        <v>0</v>
      </c>
      <c r="AA23" s="149">
        <v>5500</v>
      </c>
      <c r="AB23" s="149">
        <v>1500</v>
      </c>
      <c r="AC23" s="149">
        <v>0</v>
      </c>
      <c r="AD23" s="149">
        <v>0</v>
      </c>
      <c r="AE23" s="154">
        <v>0</v>
      </c>
      <c r="AF23" s="154">
        <v>0</v>
      </c>
      <c r="AG23" s="154">
        <v>0</v>
      </c>
      <c r="AH23" s="154"/>
      <c r="AI23" s="154"/>
      <c r="AJ23" s="154"/>
      <c r="AK23" s="154"/>
      <c r="AL23" s="154"/>
      <c r="AM23" s="154"/>
      <c r="AN23" s="154"/>
    </row>
    <row r="24" spans="1:40" ht="13.5">
      <c r="A24" s="148" t="s">
        <v>134</v>
      </c>
      <c r="B24" s="149">
        <v>1989309</v>
      </c>
      <c r="C24" s="150">
        <f>1003993+519</f>
        <v>1004512</v>
      </c>
      <c r="D24" s="151">
        <f t="shared" si="0"/>
        <v>50.5</v>
      </c>
      <c r="E24" s="149">
        <v>1339390</v>
      </c>
      <c r="F24" s="149">
        <v>613585</v>
      </c>
      <c r="G24" s="149">
        <v>93300</v>
      </c>
      <c r="H24" s="149">
        <v>93300</v>
      </c>
      <c r="I24" s="149">
        <v>252355</v>
      </c>
      <c r="J24" s="149">
        <v>123847</v>
      </c>
      <c r="K24" s="149">
        <v>34405</v>
      </c>
      <c r="L24" s="149">
        <v>16959</v>
      </c>
      <c r="M24" s="149">
        <v>72163</v>
      </c>
      <c r="N24" s="149">
        <v>54000</v>
      </c>
      <c r="O24" s="149">
        <v>35120</v>
      </c>
      <c r="P24" s="149">
        <v>2022</v>
      </c>
      <c r="Q24" s="149">
        <v>53000</v>
      </c>
      <c r="R24" s="149">
        <v>40626</v>
      </c>
      <c r="S24" s="149">
        <v>560</v>
      </c>
      <c r="T24" s="152">
        <f t="shared" si="1"/>
        <v>299</v>
      </c>
      <c r="U24" s="153">
        <f t="shared" si="2"/>
        <v>0.46</v>
      </c>
      <c r="V24" s="153">
        <f t="shared" si="5"/>
        <v>0.77</v>
      </c>
      <c r="W24" s="149">
        <v>0</v>
      </c>
      <c r="X24" s="149">
        <v>0</v>
      </c>
      <c r="Y24" s="160">
        <v>4500</v>
      </c>
      <c r="Z24" s="160">
        <v>1992</v>
      </c>
      <c r="AA24" s="160">
        <v>2640</v>
      </c>
      <c r="AB24" s="160">
        <v>2355</v>
      </c>
      <c r="AC24" s="149">
        <v>0</v>
      </c>
      <c r="AD24" s="149">
        <v>0</v>
      </c>
      <c r="AE24" s="154">
        <v>0</v>
      </c>
      <c r="AF24" s="154">
        <v>0</v>
      </c>
      <c r="AG24" s="154">
        <v>1628</v>
      </c>
      <c r="AH24" s="154">
        <v>1626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</row>
    <row r="25" spans="1:40" s="53" customFormat="1" ht="13.5">
      <c r="A25" s="148" t="s">
        <v>135</v>
      </c>
      <c r="B25" s="149">
        <v>1598871</v>
      </c>
      <c r="C25" s="149">
        <v>874804</v>
      </c>
      <c r="D25" s="151">
        <f t="shared" si="0"/>
        <v>54.71</v>
      </c>
      <c r="E25" s="149">
        <v>1040812</v>
      </c>
      <c r="F25" s="149">
        <v>549639</v>
      </c>
      <c r="G25" s="149">
        <v>76516</v>
      </c>
      <c r="H25" s="149">
        <v>76516</v>
      </c>
      <c r="I25" s="149">
        <v>196415</v>
      </c>
      <c r="J25" s="149">
        <v>98964</v>
      </c>
      <c r="K25" s="149">
        <v>26779</v>
      </c>
      <c r="L25" s="149">
        <v>13439</v>
      </c>
      <c r="M25" s="149">
        <v>54044</v>
      </c>
      <c r="N25" s="149">
        <v>44000</v>
      </c>
      <c r="O25" s="149">
        <v>62249</v>
      </c>
      <c r="P25" s="149">
        <v>1678</v>
      </c>
      <c r="Q25" s="149">
        <v>94000</v>
      </c>
      <c r="R25" s="149">
        <v>67153</v>
      </c>
      <c r="S25" s="149">
        <v>421</v>
      </c>
      <c r="T25" s="152">
        <f t="shared" si="1"/>
        <v>346.3</v>
      </c>
      <c r="U25" s="153">
        <f t="shared" si="2"/>
        <v>0.53</v>
      </c>
      <c r="V25" s="153">
        <f t="shared" si="5"/>
        <v>0.71</v>
      </c>
      <c r="W25" s="149">
        <v>0</v>
      </c>
      <c r="X25" s="149">
        <v>0</v>
      </c>
      <c r="Y25" s="160">
        <v>0</v>
      </c>
      <c r="Z25" s="160">
        <v>0</v>
      </c>
      <c r="AA25" s="160">
        <v>2310</v>
      </c>
      <c r="AB25" s="160">
        <v>600</v>
      </c>
      <c r="AC25" s="149">
        <v>0</v>
      </c>
      <c r="AD25" s="149">
        <v>0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54">
        <v>0</v>
      </c>
      <c r="AN25" s="154">
        <v>0</v>
      </c>
    </row>
    <row r="26" spans="1:40" ht="13.5">
      <c r="A26" s="148" t="s">
        <v>136</v>
      </c>
      <c r="B26" s="149">
        <v>1147068</v>
      </c>
      <c r="C26" s="150">
        <v>636102</v>
      </c>
      <c r="D26" s="151">
        <f t="shared" si="0"/>
        <v>55.45</v>
      </c>
      <c r="E26" s="149">
        <v>824634</v>
      </c>
      <c r="F26" s="149">
        <v>428791</v>
      </c>
      <c r="G26" s="149">
        <v>61274</v>
      </c>
      <c r="H26" s="149">
        <v>61274</v>
      </c>
      <c r="I26" s="149">
        <v>156863</v>
      </c>
      <c r="J26" s="149">
        <v>84135</v>
      </c>
      <c r="K26" s="149">
        <v>21385</v>
      </c>
      <c r="L26" s="149">
        <v>11369</v>
      </c>
      <c r="M26" s="149">
        <v>44120</v>
      </c>
      <c r="N26" s="149">
        <v>33090</v>
      </c>
      <c r="O26" s="149">
        <v>1000</v>
      </c>
      <c r="P26" s="149">
        <v>201</v>
      </c>
      <c r="Q26" s="149">
        <v>11000</v>
      </c>
      <c r="R26" s="149">
        <v>6444</v>
      </c>
      <c r="S26" s="149">
        <v>388</v>
      </c>
      <c r="T26" s="152">
        <f t="shared" si="1"/>
        <v>273.2</v>
      </c>
      <c r="U26" s="153">
        <f t="shared" si="2"/>
        <v>0.52</v>
      </c>
      <c r="V26" s="153">
        <f t="shared" si="5"/>
        <v>0.59</v>
      </c>
      <c r="W26" s="149">
        <v>0</v>
      </c>
      <c r="X26" s="149">
        <v>0</v>
      </c>
      <c r="Y26" s="160">
        <v>2400</v>
      </c>
      <c r="Z26" s="160">
        <v>2365</v>
      </c>
      <c r="AA26" s="160">
        <v>4110</v>
      </c>
      <c r="AB26" s="160">
        <v>1590</v>
      </c>
      <c r="AC26" s="149">
        <v>147</v>
      </c>
      <c r="AD26" s="149">
        <v>147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</row>
    <row r="27" spans="1:40" ht="13.5">
      <c r="A27" s="148" t="s">
        <v>137</v>
      </c>
      <c r="B27" s="149">
        <v>2059285</v>
      </c>
      <c r="C27" s="150">
        <v>1058860</v>
      </c>
      <c r="D27" s="151">
        <f t="shared" si="0"/>
        <v>51.42</v>
      </c>
      <c r="E27" s="149">
        <v>1321907</v>
      </c>
      <c r="F27" s="149">
        <v>636434</v>
      </c>
      <c r="G27" s="149">
        <v>96469</v>
      </c>
      <c r="H27" s="149">
        <v>96468</v>
      </c>
      <c r="I27" s="149">
        <v>249777</v>
      </c>
      <c r="J27" s="149">
        <v>128027</v>
      </c>
      <c r="K27" s="149">
        <v>34051</v>
      </c>
      <c r="L27" s="149">
        <v>17451</v>
      </c>
      <c r="M27" s="149">
        <v>67369</v>
      </c>
      <c r="N27" s="149">
        <v>50700</v>
      </c>
      <c r="O27" s="149">
        <v>85000</v>
      </c>
      <c r="P27" s="149">
        <v>0</v>
      </c>
      <c r="Q27" s="149">
        <v>173000</v>
      </c>
      <c r="R27" s="149">
        <v>121997</v>
      </c>
      <c r="S27" s="149">
        <v>481</v>
      </c>
      <c r="T27" s="152">
        <f t="shared" si="1"/>
        <v>366.9</v>
      </c>
      <c r="U27" s="153">
        <f t="shared" si="2"/>
        <v>0.48</v>
      </c>
      <c r="V27" s="153">
        <f t="shared" si="5"/>
        <v>0.71</v>
      </c>
      <c r="W27" s="149">
        <v>0</v>
      </c>
      <c r="X27" s="149">
        <v>0</v>
      </c>
      <c r="Y27" s="160">
        <v>0</v>
      </c>
      <c r="Z27" s="160">
        <v>0</v>
      </c>
      <c r="AA27" s="160">
        <v>0</v>
      </c>
      <c r="AB27" s="160">
        <v>0</v>
      </c>
      <c r="AC27" s="149">
        <v>441</v>
      </c>
      <c r="AD27" s="149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</row>
    <row r="28" spans="1:40" ht="13.5">
      <c r="A28" s="148" t="s">
        <v>138</v>
      </c>
      <c r="B28" s="149">
        <v>2057391</v>
      </c>
      <c r="C28" s="150">
        <v>1164037</v>
      </c>
      <c r="D28" s="151">
        <f t="shared" si="0"/>
        <v>56.58</v>
      </c>
      <c r="E28" s="149">
        <v>1398420</v>
      </c>
      <c r="F28" s="149">
        <v>711074</v>
      </c>
      <c r="G28" s="149">
        <v>99053</v>
      </c>
      <c r="H28" s="149">
        <v>99053</v>
      </c>
      <c r="I28" s="149">
        <v>264451</v>
      </c>
      <c r="J28" s="149">
        <v>128930</v>
      </c>
      <c r="K28" s="149">
        <v>36053</v>
      </c>
      <c r="L28" s="149">
        <v>18237</v>
      </c>
      <c r="M28" s="149">
        <v>76038</v>
      </c>
      <c r="N28" s="149">
        <v>76038</v>
      </c>
      <c r="O28" s="149">
        <v>0</v>
      </c>
      <c r="P28" s="149">
        <v>0</v>
      </c>
      <c r="Q28" s="149">
        <v>123000</v>
      </c>
      <c r="R28" s="149">
        <v>76602</v>
      </c>
      <c r="S28" s="149">
        <v>636</v>
      </c>
      <c r="T28" s="152">
        <f t="shared" si="1"/>
        <v>305</v>
      </c>
      <c r="U28" s="153">
        <f t="shared" si="2"/>
        <v>0.51</v>
      </c>
      <c r="V28" s="153">
        <f t="shared" si="5"/>
        <v>0.62</v>
      </c>
      <c r="W28" s="149">
        <v>0</v>
      </c>
      <c r="X28" s="149">
        <v>0</v>
      </c>
      <c r="Y28" s="160">
        <v>8000</v>
      </c>
      <c r="Z28" s="160">
        <v>4670</v>
      </c>
      <c r="AA28" s="160">
        <v>0</v>
      </c>
      <c r="AB28" s="160">
        <v>0</v>
      </c>
      <c r="AC28" s="149">
        <v>0</v>
      </c>
      <c r="AD28" s="149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0</v>
      </c>
      <c r="AN28" s="154">
        <v>0</v>
      </c>
    </row>
    <row r="29" spans="1:40" s="53" customFormat="1" ht="13.5">
      <c r="A29" s="148" t="s">
        <v>139</v>
      </c>
      <c r="B29" s="149">
        <v>781662</v>
      </c>
      <c r="C29" s="149">
        <v>396707</v>
      </c>
      <c r="D29" s="151">
        <f t="shared" si="0"/>
        <v>50.75</v>
      </c>
      <c r="E29" s="149">
        <v>547342</v>
      </c>
      <c r="F29" s="149">
        <v>257809</v>
      </c>
      <c r="G29" s="149">
        <v>32472</v>
      </c>
      <c r="H29" s="149">
        <v>32471</v>
      </c>
      <c r="I29" s="149">
        <v>102938</v>
      </c>
      <c r="J29" s="149">
        <v>56418</v>
      </c>
      <c r="K29" s="149">
        <v>14036</v>
      </c>
      <c r="L29" s="149">
        <v>6484</v>
      </c>
      <c r="M29" s="149">
        <v>27783</v>
      </c>
      <c r="N29" s="149">
        <v>19448</v>
      </c>
      <c r="O29" s="149">
        <v>0</v>
      </c>
      <c r="P29" s="149">
        <v>0</v>
      </c>
      <c r="Q29" s="149">
        <v>17000</v>
      </c>
      <c r="R29" s="149">
        <v>6563</v>
      </c>
      <c r="S29" s="149">
        <v>304</v>
      </c>
      <c r="T29" s="152">
        <f t="shared" si="1"/>
        <v>217.5</v>
      </c>
      <c r="U29" s="153">
        <f t="shared" si="2"/>
        <v>0.47</v>
      </c>
      <c r="V29" s="153">
        <f t="shared" si="5"/>
        <v>0.39</v>
      </c>
      <c r="W29" s="149">
        <v>0</v>
      </c>
      <c r="X29" s="149">
        <v>0</v>
      </c>
      <c r="Y29" s="149">
        <v>0</v>
      </c>
      <c r="Z29" s="149">
        <v>0</v>
      </c>
      <c r="AA29" s="149">
        <v>2370</v>
      </c>
      <c r="AB29" s="149">
        <v>1430</v>
      </c>
      <c r="AC29" s="149">
        <v>0</v>
      </c>
      <c r="AD29" s="149">
        <v>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0</v>
      </c>
    </row>
    <row r="30" spans="1:40" ht="13.5">
      <c r="A30" s="155" t="s">
        <v>190</v>
      </c>
      <c r="B30" s="156">
        <f>SUM(B16:B29)</f>
        <v>27489921</v>
      </c>
      <c r="C30" s="156">
        <f>SUM(C16:C29)</f>
        <v>14470778</v>
      </c>
      <c r="D30" s="157">
        <f t="shared" si="0"/>
        <v>52.64</v>
      </c>
      <c r="E30" s="156">
        <f aca="true" t="shared" si="8" ref="E30:S30">SUM(E16:E29)</f>
        <v>18559767</v>
      </c>
      <c r="F30" s="156">
        <f t="shared" si="8"/>
        <v>9124784</v>
      </c>
      <c r="G30" s="156">
        <f t="shared" si="8"/>
        <v>1309595</v>
      </c>
      <c r="H30" s="156">
        <f t="shared" si="8"/>
        <v>1308928</v>
      </c>
      <c r="I30" s="156">
        <f t="shared" si="8"/>
        <v>3503573</v>
      </c>
      <c r="J30" s="156">
        <f t="shared" si="8"/>
        <v>1815968</v>
      </c>
      <c r="K30" s="156">
        <f t="shared" si="8"/>
        <v>477657</v>
      </c>
      <c r="L30" s="156">
        <f t="shared" si="8"/>
        <v>242813</v>
      </c>
      <c r="M30" s="156">
        <f t="shared" si="8"/>
        <v>979287</v>
      </c>
      <c r="N30" s="156">
        <f t="shared" si="8"/>
        <v>735523</v>
      </c>
      <c r="O30" s="156">
        <f t="shared" si="8"/>
        <v>411869</v>
      </c>
      <c r="P30" s="156">
        <f t="shared" si="8"/>
        <v>6856</v>
      </c>
      <c r="Q30" s="156">
        <f t="shared" si="8"/>
        <v>1226660</v>
      </c>
      <c r="R30" s="156">
        <f t="shared" si="8"/>
        <v>794908</v>
      </c>
      <c r="S30" s="156">
        <f t="shared" si="8"/>
        <v>7111</v>
      </c>
      <c r="T30" s="158">
        <f t="shared" si="1"/>
        <v>339.2</v>
      </c>
      <c r="U30" s="159">
        <f t="shared" si="2"/>
        <v>0.49</v>
      </c>
      <c r="V30" s="159">
        <f t="shared" si="5"/>
        <v>0.65</v>
      </c>
      <c r="W30" s="156">
        <f aca="true" t="shared" si="9" ref="W30:AN30">SUM(W16:W29)</f>
        <v>0</v>
      </c>
      <c r="X30" s="156">
        <f t="shared" si="9"/>
        <v>0</v>
      </c>
      <c r="Y30" s="156">
        <f t="shared" si="9"/>
        <v>55700</v>
      </c>
      <c r="Z30" s="156">
        <f t="shared" si="9"/>
        <v>34146</v>
      </c>
      <c r="AA30" s="156">
        <f t="shared" si="9"/>
        <v>40100</v>
      </c>
      <c r="AB30" s="156">
        <f t="shared" si="9"/>
        <v>16690</v>
      </c>
      <c r="AC30" s="156">
        <f t="shared" si="9"/>
        <v>3528</v>
      </c>
      <c r="AD30" s="156">
        <f t="shared" si="9"/>
        <v>3054</v>
      </c>
      <c r="AE30" s="156">
        <f t="shared" si="9"/>
        <v>0</v>
      </c>
      <c r="AF30" s="156">
        <f t="shared" si="9"/>
        <v>0</v>
      </c>
      <c r="AG30" s="156">
        <f t="shared" si="9"/>
        <v>13213</v>
      </c>
      <c r="AH30" s="156">
        <f t="shared" si="9"/>
        <v>13179</v>
      </c>
      <c r="AI30" s="156">
        <f t="shared" si="9"/>
        <v>0</v>
      </c>
      <c r="AJ30" s="156">
        <f t="shared" si="9"/>
        <v>0</v>
      </c>
      <c r="AK30" s="156">
        <f t="shared" si="9"/>
        <v>0</v>
      </c>
      <c r="AL30" s="156">
        <f t="shared" si="9"/>
        <v>0</v>
      </c>
      <c r="AM30" s="156">
        <f t="shared" si="9"/>
        <v>0</v>
      </c>
      <c r="AN30" s="156">
        <f t="shared" si="9"/>
        <v>0</v>
      </c>
    </row>
    <row r="31" spans="1:40" ht="13.5">
      <c r="A31" s="163" t="s">
        <v>191</v>
      </c>
      <c r="B31" s="149">
        <v>377710</v>
      </c>
      <c r="C31" s="150">
        <v>278838</v>
      </c>
      <c r="D31" s="151">
        <f t="shared" si="0"/>
        <v>73.82</v>
      </c>
      <c r="E31" s="149">
        <v>266791</v>
      </c>
      <c r="F31" s="149">
        <v>194623</v>
      </c>
      <c r="G31" s="149">
        <v>19380</v>
      </c>
      <c r="H31" s="149">
        <v>19380</v>
      </c>
      <c r="I31" s="149">
        <v>48122</v>
      </c>
      <c r="J31" s="149">
        <v>34114</v>
      </c>
      <c r="K31" s="149">
        <v>6560</v>
      </c>
      <c r="L31" s="149">
        <v>4923</v>
      </c>
      <c r="M31" s="149">
        <v>12949</v>
      </c>
      <c r="N31" s="149">
        <v>9712</v>
      </c>
      <c r="O31" s="149">
        <v>500</v>
      </c>
      <c r="P31" s="149">
        <v>0</v>
      </c>
      <c r="Q31" s="149">
        <v>18952</v>
      </c>
      <c r="R31" s="149">
        <v>12665</v>
      </c>
      <c r="S31" s="149">
        <v>56</v>
      </c>
      <c r="T31" s="152">
        <f t="shared" si="1"/>
        <v>829.9</v>
      </c>
      <c r="U31" s="153">
        <f t="shared" si="2"/>
        <v>0.73</v>
      </c>
      <c r="V31" s="153">
        <f t="shared" si="5"/>
        <v>0.67</v>
      </c>
      <c r="W31" s="149">
        <v>0</v>
      </c>
      <c r="X31" s="149">
        <v>0</v>
      </c>
      <c r="Y31" s="160">
        <v>0</v>
      </c>
      <c r="Z31" s="160">
        <v>0</v>
      </c>
      <c r="AA31" s="160">
        <v>0</v>
      </c>
      <c r="AB31" s="160">
        <v>0</v>
      </c>
      <c r="AC31" s="149">
        <v>0</v>
      </c>
      <c r="AD31" s="149">
        <v>0</v>
      </c>
      <c r="AE31" s="154">
        <v>0</v>
      </c>
      <c r="AF31" s="154">
        <v>0</v>
      </c>
      <c r="AG31" s="154">
        <v>0</v>
      </c>
      <c r="AH31" s="154">
        <v>0</v>
      </c>
      <c r="AI31" s="154">
        <v>0</v>
      </c>
      <c r="AJ31" s="154">
        <v>0</v>
      </c>
      <c r="AK31" s="154">
        <v>0</v>
      </c>
      <c r="AL31" s="154">
        <v>0</v>
      </c>
      <c r="AM31" s="154">
        <v>0</v>
      </c>
      <c r="AN31" s="154">
        <v>0</v>
      </c>
    </row>
    <row r="32" spans="1:40" ht="13.5">
      <c r="A32" s="148" t="s">
        <v>192</v>
      </c>
      <c r="B32" s="149">
        <v>452022</v>
      </c>
      <c r="C32" s="150">
        <v>227143</v>
      </c>
      <c r="D32" s="151">
        <f t="shared" si="0"/>
        <v>50.25</v>
      </c>
      <c r="E32" s="149">
        <v>319933</v>
      </c>
      <c r="F32" s="149">
        <v>149242</v>
      </c>
      <c r="G32" s="149">
        <v>8665</v>
      </c>
      <c r="H32" s="149">
        <v>8665</v>
      </c>
      <c r="I32" s="149">
        <v>57854</v>
      </c>
      <c r="J32" s="149">
        <v>25309</v>
      </c>
      <c r="K32" s="149">
        <v>7886</v>
      </c>
      <c r="L32" s="149">
        <v>3417</v>
      </c>
      <c r="M32" s="149">
        <v>18957</v>
      </c>
      <c r="N32" s="149">
        <v>14218</v>
      </c>
      <c r="O32" s="149">
        <v>0</v>
      </c>
      <c r="P32" s="149">
        <v>0</v>
      </c>
      <c r="Q32" s="149">
        <v>26379</v>
      </c>
      <c r="R32" s="149">
        <v>22413</v>
      </c>
      <c r="S32" s="149">
        <v>140</v>
      </c>
      <c r="T32" s="152">
        <f t="shared" si="1"/>
        <v>270.4</v>
      </c>
      <c r="U32" s="153">
        <f t="shared" si="2"/>
        <v>0.47</v>
      </c>
      <c r="V32" s="153">
        <f t="shared" si="5"/>
        <v>0.85</v>
      </c>
      <c r="W32" s="149">
        <v>0</v>
      </c>
      <c r="X32" s="149">
        <v>0</v>
      </c>
      <c r="Y32" s="160">
        <v>0</v>
      </c>
      <c r="Z32" s="160">
        <v>0</v>
      </c>
      <c r="AA32" s="160">
        <v>0</v>
      </c>
      <c r="AB32" s="160">
        <v>0</v>
      </c>
      <c r="AC32" s="149">
        <v>0</v>
      </c>
      <c r="AD32" s="149">
        <v>0</v>
      </c>
      <c r="AE32" s="154">
        <v>0</v>
      </c>
      <c r="AF32" s="154">
        <v>0</v>
      </c>
      <c r="AG32" s="154">
        <v>0</v>
      </c>
      <c r="AH32" s="154">
        <v>0</v>
      </c>
      <c r="AI32" s="154">
        <v>0</v>
      </c>
      <c r="AJ32" s="154">
        <v>0</v>
      </c>
      <c r="AK32" s="154">
        <v>0</v>
      </c>
      <c r="AL32" s="154">
        <v>0</v>
      </c>
      <c r="AM32" s="154">
        <v>0</v>
      </c>
      <c r="AN32" s="154">
        <v>0</v>
      </c>
    </row>
    <row r="33" spans="1:40" ht="13.5">
      <c r="A33" s="148" t="s">
        <v>193</v>
      </c>
      <c r="B33" s="149">
        <v>281105</v>
      </c>
      <c r="C33" s="150">
        <v>127910</v>
      </c>
      <c r="D33" s="151">
        <f t="shared" si="0"/>
        <v>45.5</v>
      </c>
      <c r="E33" s="149">
        <v>206342</v>
      </c>
      <c r="F33" s="149">
        <v>90300</v>
      </c>
      <c r="G33" s="149">
        <v>4313</v>
      </c>
      <c r="H33" s="149">
        <v>4313</v>
      </c>
      <c r="I33" s="149">
        <v>37102</v>
      </c>
      <c r="J33" s="149">
        <v>13700</v>
      </c>
      <c r="K33" s="149">
        <v>5059</v>
      </c>
      <c r="L33" s="149">
        <v>2150</v>
      </c>
      <c r="M33" s="149">
        <v>10829</v>
      </c>
      <c r="N33" s="149">
        <v>7500</v>
      </c>
      <c r="O33" s="149">
        <v>0</v>
      </c>
      <c r="P33" s="149">
        <v>0</v>
      </c>
      <c r="Q33" s="149">
        <v>12000</v>
      </c>
      <c r="R33" s="149">
        <v>9900</v>
      </c>
      <c r="S33" s="149">
        <v>60</v>
      </c>
      <c r="T33" s="152">
        <f t="shared" si="1"/>
        <v>355.3</v>
      </c>
      <c r="U33" s="153">
        <f t="shared" si="2"/>
        <v>0.44</v>
      </c>
      <c r="V33" s="153">
        <f t="shared" si="5"/>
        <v>0.83</v>
      </c>
      <c r="W33" s="149">
        <v>0</v>
      </c>
      <c r="X33" s="149">
        <v>0</v>
      </c>
      <c r="Y33" s="160">
        <v>0</v>
      </c>
      <c r="Z33" s="160">
        <v>0</v>
      </c>
      <c r="AA33" s="160">
        <v>0</v>
      </c>
      <c r="AB33" s="160">
        <v>0</v>
      </c>
      <c r="AC33" s="149">
        <v>0</v>
      </c>
      <c r="AD33" s="149">
        <v>0</v>
      </c>
      <c r="AE33" s="154">
        <v>0</v>
      </c>
      <c r="AF33" s="154">
        <v>0</v>
      </c>
      <c r="AG33" s="154">
        <v>0</v>
      </c>
      <c r="AH33" s="154">
        <v>0</v>
      </c>
      <c r="AI33" s="154">
        <v>0</v>
      </c>
      <c r="AJ33" s="154">
        <v>0</v>
      </c>
      <c r="AK33" s="154">
        <v>0</v>
      </c>
      <c r="AL33" s="154">
        <v>0</v>
      </c>
      <c r="AM33" s="154">
        <v>0</v>
      </c>
      <c r="AN33" s="154">
        <v>0</v>
      </c>
    </row>
    <row r="34" spans="1:40" ht="13.5">
      <c r="A34" s="148" t="s">
        <v>194</v>
      </c>
      <c r="B34" s="149">
        <v>221288</v>
      </c>
      <c r="C34" s="150">
        <v>97910</v>
      </c>
      <c r="D34" s="151">
        <f t="shared" si="0"/>
        <v>44.25</v>
      </c>
      <c r="E34" s="149">
        <v>160933</v>
      </c>
      <c r="F34" s="149">
        <v>65517</v>
      </c>
      <c r="G34" s="149">
        <v>9581</v>
      </c>
      <c r="H34" s="149">
        <v>9581</v>
      </c>
      <c r="I34" s="149">
        <v>30047</v>
      </c>
      <c r="J34" s="149">
        <v>12182</v>
      </c>
      <c r="K34" s="149">
        <v>4096</v>
      </c>
      <c r="L34" s="149">
        <v>1653</v>
      </c>
      <c r="M34" s="149">
        <v>8591</v>
      </c>
      <c r="N34" s="149">
        <v>7300</v>
      </c>
      <c r="O34" s="149">
        <v>0</v>
      </c>
      <c r="P34" s="149">
        <v>0</v>
      </c>
      <c r="Q34" s="149">
        <v>3000</v>
      </c>
      <c r="R34" s="149">
        <v>1454</v>
      </c>
      <c r="S34" s="149">
        <v>55</v>
      </c>
      <c r="T34" s="152">
        <f t="shared" si="1"/>
        <v>296.7</v>
      </c>
      <c r="U34" s="153">
        <f t="shared" si="2"/>
        <v>0.41</v>
      </c>
      <c r="V34" s="153">
        <f t="shared" si="5"/>
        <v>0.48</v>
      </c>
      <c r="W34" s="149">
        <v>0</v>
      </c>
      <c r="X34" s="149">
        <v>0</v>
      </c>
      <c r="Y34" s="160">
        <v>0</v>
      </c>
      <c r="Z34" s="160">
        <v>0</v>
      </c>
      <c r="AA34" s="160">
        <v>0</v>
      </c>
      <c r="AB34" s="160">
        <v>0</v>
      </c>
      <c r="AC34" s="149">
        <v>0</v>
      </c>
      <c r="AD34" s="149">
        <v>0</v>
      </c>
      <c r="AE34" s="154">
        <v>0</v>
      </c>
      <c r="AF34" s="154">
        <v>0</v>
      </c>
      <c r="AG34" s="154">
        <v>0</v>
      </c>
      <c r="AH34" s="154">
        <v>0</v>
      </c>
      <c r="AI34" s="154">
        <v>0</v>
      </c>
      <c r="AJ34" s="154">
        <v>0</v>
      </c>
      <c r="AK34" s="154">
        <v>0</v>
      </c>
      <c r="AL34" s="154">
        <v>0</v>
      </c>
      <c r="AM34" s="154">
        <v>0</v>
      </c>
      <c r="AN34" s="154">
        <v>0</v>
      </c>
    </row>
    <row r="35" spans="1:40" ht="13.5">
      <c r="A35" s="148" t="s">
        <v>155</v>
      </c>
      <c r="B35" s="149">
        <v>77070</v>
      </c>
      <c r="C35" s="150">
        <v>34898</v>
      </c>
      <c r="D35" s="151">
        <f t="shared" si="0"/>
        <v>45.28</v>
      </c>
      <c r="E35" s="149">
        <v>56244</v>
      </c>
      <c r="F35" s="149">
        <v>25843</v>
      </c>
      <c r="G35" s="149">
        <v>1487</v>
      </c>
      <c r="H35" s="149">
        <v>1487</v>
      </c>
      <c r="I35" s="149">
        <v>10164</v>
      </c>
      <c r="J35" s="149">
        <v>4416</v>
      </c>
      <c r="K35" s="149">
        <v>1385</v>
      </c>
      <c r="L35" s="149">
        <v>600</v>
      </c>
      <c r="M35" s="149">
        <v>3402</v>
      </c>
      <c r="N35" s="149">
        <v>0</v>
      </c>
      <c r="O35" s="149">
        <v>0</v>
      </c>
      <c r="P35" s="149">
        <v>0</v>
      </c>
      <c r="Q35" s="149">
        <v>1700</v>
      </c>
      <c r="R35" s="149">
        <v>0</v>
      </c>
      <c r="S35" s="149">
        <v>28</v>
      </c>
      <c r="T35" s="152">
        <f t="shared" si="1"/>
        <v>207.7</v>
      </c>
      <c r="U35" s="153">
        <f t="shared" si="2"/>
        <v>0.46</v>
      </c>
      <c r="V35" s="153">
        <f t="shared" si="5"/>
        <v>0</v>
      </c>
      <c r="W35" s="149">
        <v>0</v>
      </c>
      <c r="X35" s="149">
        <v>0</v>
      </c>
      <c r="Y35" s="160">
        <v>0</v>
      </c>
      <c r="Z35" s="160">
        <v>0</v>
      </c>
      <c r="AA35" s="160">
        <v>0</v>
      </c>
      <c r="AB35" s="160">
        <v>0</v>
      </c>
      <c r="AC35" s="149">
        <v>0</v>
      </c>
      <c r="AD35" s="149">
        <v>0</v>
      </c>
      <c r="AE35" s="154">
        <v>0</v>
      </c>
      <c r="AF35" s="154">
        <v>0</v>
      </c>
      <c r="AG35" s="154">
        <v>0</v>
      </c>
      <c r="AH35" s="154">
        <v>0</v>
      </c>
      <c r="AI35" s="154">
        <v>0</v>
      </c>
      <c r="AJ35" s="154">
        <v>0</v>
      </c>
      <c r="AK35" s="154">
        <v>0</v>
      </c>
      <c r="AL35" s="154">
        <v>0</v>
      </c>
      <c r="AM35" s="154">
        <v>0</v>
      </c>
      <c r="AN35" s="154">
        <v>0</v>
      </c>
    </row>
    <row r="36" spans="1:40" ht="13.5">
      <c r="A36" s="148" t="s">
        <v>154</v>
      </c>
      <c r="B36" s="149">
        <v>90425</v>
      </c>
      <c r="C36" s="150">
        <v>40111</v>
      </c>
      <c r="D36" s="151">
        <f t="shared" si="0"/>
        <v>44.36</v>
      </c>
      <c r="E36" s="149">
        <v>56422</v>
      </c>
      <c r="F36" s="149">
        <v>23181</v>
      </c>
      <c r="G36" s="149">
        <v>1624</v>
      </c>
      <c r="H36" s="149">
        <v>1624</v>
      </c>
      <c r="I36" s="149">
        <v>10219</v>
      </c>
      <c r="J36" s="149">
        <v>3730</v>
      </c>
      <c r="K36" s="149">
        <v>1393</v>
      </c>
      <c r="L36" s="149">
        <v>508</v>
      </c>
      <c r="M36" s="149">
        <v>3569</v>
      </c>
      <c r="N36" s="149">
        <v>2677</v>
      </c>
      <c r="O36" s="149">
        <v>0</v>
      </c>
      <c r="P36" s="149">
        <v>0</v>
      </c>
      <c r="Q36" s="149">
        <v>13922</v>
      </c>
      <c r="R36" s="149">
        <v>7733</v>
      </c>
      <c r="S36" s="149">
        <v>33</v>
      </c>
      <c r="T36" s="152">
        <f t="shared" si="1"/>
        <v>202.6</v>
      </c>
      <c r="U36" s="153">
        <f t="shared" si="2"/>
        <v>0.41</v>
      </c>
      <c r="V36" s="153">
        <f t="shared" si="5"/>
        <v>0.56</v>
      </c>
      <c r="W36" s="149">
        <v>0</v>
      </c>
      <c r="X36" s="149">
        <v>0</v>
      </c>
      <c r="Y36" s="160">
        <v>0</v>
      </c>
      <c r="Z36" s="160">
        <v>0</v>
      </c>
      <c r="AA36" s="160">
        <v>0</v>
      </c>
      <c r="AB36" s="160">
        <v>0</v>
      </c>
      <c r="AC36" s="149">
        <v>0</v>
      </c>
      <c r="AD36" s="149">
        <v>0</v>
      </c>
      <c r="AE36" s="154">
        <v>0</v>
      </c>
      <c r="AF36" s="154">
        <v>0</v>
      </c>
      <c r="AG36" s="154">
        <v>0</v>
      </c>
      <c r="AH36" s="154">
        <v>0</v>
      </c>
      <c r="AI36" s="154">
        <v>0</v>
      </c>
      <c r="AJ36" s="154">
        <v>0</v>
      </c>
      <c r="AK36" s="154">
        <v>0</v>
      </c>
      <c r="AL36" s="154">
        <v>0</v>
      </c>
      <c r="AM36" s="154">
        <v>0</v>
      </c>
      <c r="AN36" s="154">
        <v>0</v>
      </c>
    </row>
    <row r="37" spans="1:40" ht="13.5">
      <c r="A37" s="148" t="s">
        <v>156</v>
      </c>
      <c r="B37" s="149">
        <v>191735</v>
      </c>
      <c r="C37" s="150">
        <v>93421</v>
      </c>
      <c r="D37" s="151">
        <f aca="true" t="shared" si="10" ref="D37:D68">C37*100/B37</f>
        <v>48.72</v>
      </c>
      <c r="E37" s="149">
        <v>140740</v>
      </c>
      <c r="F37" s="149">
        <v>65096</v>
      </c>
      <c r="G37" s="149">
        <v>3320</v>
      </c>
      <c r="H37" s="149">
        <v>3320</v>
      </c>
      <c r="I37" s="149">
        <v>25362</v>
      </c>
      <c r="J37" s="149">
        <v>10631</v>
      </c>
      <c r="K37" s="149">
        <v>3458</v>
      </c>
      <c r="L37" s="149">
        <v>1444</v>
      </c>
      <c r="M37" s="149">
        <v>7605</v>
      </c>
      <c r="N37" s="149">
        <v>5900</v>
      </c>
      <c r="O37" s="149">
        <v>0</v>
      </c>
      <c r="P37" s="149">
        <v>0</v>
      </c>
      <c r="Q37" s="149">
        <v>6550</v>
      </c>
      <c r="R37" s="149">
        <v>5717</v>
      </c>
      <c r="S37" s="149">
        <v>54</v>
      </c>
      <c r="T37" s="152">
        <f aca="true" t="shared" si="11" ref="T37:T58">C37/S37/6</f>
        <v>288.3</v>
      </c>
      <c r="U37" s="153">
        <f aca="true" t="shared" si="12" ref="U37:U68">F37/E37</f>
        <v>0.46</v>
      </c>
      <c r="V37" s="153">
        <f t="shared" si="5"/>
        <v>0.87</v>
      </c>
      <c r="W37" s="149">
        <v>0</v>
      </c>
      <c r="X37" s="149">
        <v>0</v>
      </c>
      <c r="Y37" s="160">
        <v>0</v>
      </c>
      <c r="Z37" s="160">
        <v>0</v>
      </c>
      <c r="AA37" s="160">
        <v>0</v>
      </c>
      <c r="AB37" s="160">
        <v>0</v>
      </c>
      <c r="AC37" s="149">
        <v>0</v>
      </c>
      <c r="AD37" s="149">
        <v>0</v>
      </c>
      <c r="AE37" s="154">
        <v>0</v>
      </c>
      <c r="AF37" s="154">
        <v>0</v>
      </c>
      <c r="AG37" s="154">
        <v>0</v>
      </c>
      <c r="AH37" s="154">
        <v>0</v>
      </c>
      <c r="AI37" s="154">
        <v>0</v>
      </c>
      <c r="AJ37" s="154">
        <v>0</v>
      </c>
      <c r="AK37" s="154">
        <v>0</v>
      </c>
      <c r="AL37" s="154">
        <v>0</v>
      </c>
      <c r="AM37" s="154">
        <v>0</v>
      </c>
      <c r="AN37" s="154">
        <v>0</v>
      </c>
    </row>
    <row r="38" spans="1:40" ht="13.5">
      <c r="A38" s="148" t="s">
        <v>157</v>
      </c>
      <c r="B38" s="149">
        <v>72534</v>
      </c>
      <c r="C38" s="150">
        <v>44688</v>
      </c>
      <c r="D38" s="151">
        <f t="shared" si="10"/>
        <v>61.61</v>
      </c>
      <c r="E38" s="149">
        <v>46821</v>
      </c>
      <c r="F38" s="149">
        <v>27296</v>
      </c>
      <c r="G38" s="149">
        <v>290</v>
      </c>
      <c r="H38" s="149">
        <v>282</v>
      </c>
      <c r="I38" s="149">
        <v>8470</v>
      </c>
      <c r="J38" s="149">
        <v>4158</v>
      </c>
      <c r="K38" s="149">
        <v>1154</v>
      </c>
      <c r="L38" s="149">
        <v>509</v>
      </c>
      <c r="M38" s="149">
        <v>2943</v>
      </c>
      <c r="N38" s="149">
        <v>2470</v>
      </c>
      <c r="O38" s="149">
        <v>0</v>
      </c>
      <c r="P38" s="149">
        <v>0</v>
      </c>
      <c r="Q38" s="149">
        <v>10000</v>
      </c>
      <c r="R38" s="149">
        <v>7645</v>
      </c>
      <c r="S38" s="149">
        <v>27</v>
      </c>
      <c r="T38" s="152">
        <f t="shared" si="11"/>
        <v>275.9</v>
      </c>
      <c r="U38" s="153">
        <f t="shared" si="12"/>
        <v>0.58</v>
      </c>
      <c r="V38" s="153">
        <f t="shared" si="5"/>
        <v>0.76</v>
      </c>
      <c r="W38" s="149">
        <v>0</v>
      </c>
      <c r="X38" s="149">
        <v>0</v>
      </c>
      <c r="Y38" s="160">
        <v>0</v>
      </c>
      <c r="Z38" s="160">
        <v>0</v>
      </c>
      <c r="AA38" s="160">
        <v>0</v>
      </c>
      <c r="AB38" s="160">
        <v>0</v>
      </c>
      <c r="AC38" s="149">
        <v>0</v>
      </c>
      <c r="AD38" s="149">
        <v>0</v>
      </c>
      <c r="AE38" s="154">
        <v>0</v>
      </c>
      <c r="AF38" s="154">
        <v>0</v>
      </c>
      <c r="AG38" s="154">
        <v>0</v>
      </c>
      <c r="AH38" s="154">
        <v>0</v>
      </c>
      <c r="AI38" s="154">
        <v>0</v>
      </c>
      <c r="AJ38" s="154">
        <v>0</v>
      </c>
      <c r="AK38" s="154">
        <v>0</v>
      </c>
      <c r="AL38" s="154">
        <v>0</v>
      </c>
      <c r="AM38" s="154">
        <v>0</v>
      </c>
      <c r="AN38" s="154">
        <v>0</v>
      </c>
    </row>
    <row r="39" spans="1:40" s="15" customFormat="1" ht="13.5">
      <c r="A39" s="155" t="s">
        <v>195</v>
      </c>
      <c r="B39" s="164">
        <f>SUM(B31:B38)</f>
        <v>1763889</v>
      </c>
      <c r="C39" s="164">
        <f>SUM(C31:C38)</f>
        <v>944919</v>
      </c>
      <c r="D39" s="157">
        <f t="shared" si="10"/>
        <v>53.57</v>
      </c>
      <c r="E39" s="164">
        <f aca="true" t="shared" si="13" ref="E39:S39">SUM(E31:E38)</f>
        <v>1254226</v>
      </c>
      <c r="F39" s="164">
        <f t="shared" si="13"/>
        <v>641098</v>
      </c>
      <c r="G39" s="164">
        <f t="shared" si="13"/>
        <v>48660</v>
      </c>
      <c r="H39" s="164">
        <f t="shared" si="13"/>
        <v>48652</v>
      </c>
      <c r="I39" s="164">
        <f t="shared" si="13"/>
        <v>227340</v>
      </c>
      <c r="J39" s="164">
        <f t="shared" si="13"/>
        <v>108240</v>
      </c>
      <c r="K39" s="164">
        <f t="shared" si="13"/>
        <v>30991</v>
      </c>
      <c r="L39" s="164">
        <f t="shared" si="13"/>
        <v>15204</v>
      </c>
      <c r="M39" s="164">
        <f t="shared" si="13"/>
        <v>68845</v>
      </c>
      <c r="N39" s="164">
        <f t="shared" si="13"/>
        <v>49777</v>
      </c>
      <c r="O39" s="164">
        <f t="shared" si="13"/>
        <v>500</v>
      </c>
      <c r="P39" s="164">
        <f t="shared" si="13"/>
        <v>0</v>
      </c>
      <c r="Q39" s="164">
        <f t="shared" si="13"/>
        <v>92503</v>
      </c>
      <c r="R39" s="164">
        <f t="shared" si="13"/>
        <v>67527</v>
      </c>
      <c r="S39" s="164">
        <f t="shared" si="13"/>
        <v>453</v>
      </c>
      <c r="T39" s="158">
        <f t="shared" si="11"/>
        <v>347.7</v>
      </c>
      <c r="U39" s="159">
        <f t="shared" si="12"/>
        <v>0.51</v>
      </c>
      <c r="V39" s="159">
        <f t="shared" si="5"/>
        <v>0.73</v>
      </c>
      <c r="W39" s="164">
        <f aca="true" t="shared" si="14" ref="W39:AN39">SUM(W31:W38)</f>
        <v>0</v>
      </c>
      <c r="X39" s="164">
        <f t="shared" si="14"/>
        <v>0</v>
      </c>
      <c r="Y39" s="164">
        <f t="shared" si="14"/>
        <v>0</v>
      </c>
      <c r="Z39" s="164">
        <f t="shared" si="14"/>
        <v>0</v>
      </c>
      <c r="AA39" s="164">
        <f t="shared" si="14"/>
        <v>0</v>
      </c>
      <c r="AB39" s="164">
        <f t="shared" si="14"/>
        <v>0</v>
      </c>
      <c r="AC39" s="164">
        <f t="shared" si="14"/>
        <v>0</v>
      </c>
      <c r="AD39" s="164">
        <f t="shared" si="14"/>
        <v>0</v>
      </c>
      <c r="AE39" s="164">
        <f t="shared" si="14"/>
        <v>0</v>
      </c>
      <c r="AF39" s="164">
        <f t="shared" si="14"/>
        <v>0</v>
      </c>
      <c r="AG39" s="165">
        <f t="shared" si="14"/>
        <v>0</v>
      </c>
      <c r="AH39" s="165">
        <f t="shared" si="14"/>
        <v>0</v>
      </c>
      <c r="AI39" s="165">
        <f t="shared" si="14"/>
        <v>0</v>
      </c>
      <c r="AJ39" s="165">
        <f t="shared" si="14"/>
        <v>0</v>
      </c>
      <c r="AK39" s="165">
        <f t="shared" si="14"/>
        <v>0</v>
      </c>
      <c r="AL39" s="165">
        <f t="shared" si="14"/>
        <v>0</v>
      </c>
      <c r="AM39" s="165">
        <f t="shared" si="14"/>
        <v>0</v>
      </c>
      <c r="AN39" s="165">
        <f t="shared" si="14"/>
        <v>0</v>
      </c>
    </row>
    <row r="40" spans="1:40" s="15" customFormat="1" ht="13.5">
      <c r="A40" s="155" t="s">
        <v>196</v>
      </c>
      <c r="B40" s="165">
        <v>1651613</v>
      </c>
      <c r="C40" s="166">
        <v>836193</v>
      </c>
      <c r="D40" s="151">
        <f t="shared" si="10"/>
        <v>50.63</v>
      </c>
      <c r="E40" s="165">
        <v>1117024</v>
      </c>
      <c r="F40" s="165">
        <v>529398</v>
      </c>
      <c r="G40" s="165">
        <v>81970</v>
      </c>
      <c r="H40" s="165">
        <v>81970</v>
      </c>
      <c r="I40" s="165">
        <v>211370</v>
      </c>
      <c r="J40" s="165">
        <v>108954</v>
      </c>
      <c r="K40" s="165">
        <v>28817</v>
      </c>
      <c r="L40" s="165">
        <v>14707</v>
      </c>
      <c r="M40" s="165">
        <v>59820</v>
      </c>
      <c r="N40" s="165">
        <v>44865</v>
      </c>
      <c r="O40" s="165">
        <v>54168</v>
      </c>
      <c r="P40" s="165">
        <v>644</v>
      </c>
      <c r="Q40" s="165">
        <v>50000</v>
      </c>
      <c r="R40" s="165">
        <v>34527</v>
      </c>
      <c r="S40" s="165">
        <v>256</v>
      </c>
      <c r="T40" s="152">
        <f t="shared" si="11"/>
        <v>544.4</v>
      </c>
      <c r="U40" s="153">
        <f t="shared" si="12"/>
        <v>0.47</v>
      </c>
      <c r="V40" s="153">
        <f t="shared" si="5"/>
        <v>0.69</v>
      </c>
      <c r="W40" s="165">
        <v>0</v>
      </c>
      <c r="X40" s="165">
        <v>0</v>
      </c>
      <c r="Y40" s="165">
        <v>1500</v>
      </c>
      <c r="Z40" s="165">
        <v>182</v>
      </c>
      <c r="AA40" s="165">
        <v>1380</v>
      </c>
      <c r="AB40" s="165">
        <v>400</v>
      </c>
      <c r="AC40" s="165">
        <v>0</v>
      </c>
      <c r="AD40" s="165">
        <v>0</v>
      </c>
      <c r="AE40" s="148">
        <v>0</v>
      </c>
      <c r="AF40" s="148">
        <v>0</v>
      </c>
      <c r="AG40" s="148">
        <v>3240</v>
      </c>
      <c r="AH40" s="148">
        <v>3233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</row>
    <row r="41" spans="1:40" s="15" customFormat="1" ht="13.5">
      <c r="A41" s="155" t="s">
        <v>197</v>
      </c>
      <c r="B41" s="164">
        <f>B40</f>
        <v>1651613</v>
      </c>
      <c r="C41" s="164">
        <f>C40</f>
        <v>836193</v>
      </c>
      <c r="D41" s="157">
        <f t="shared" si="10"/>
        <v>50.63</v>
      </c>
      <c r="E41" s="164">
        <f aca="true" t="shared" si="15" ref="E41:S41">E40</f>
        <v>1117024</v>
      </c>
      <c r="F41" s="164">
        <f t="shared" si="15"/>
        <v>529398</v>
      </c>
      <c r="G41" s="164">
        <f t="shared" si="15"/>
        <v>81970</v>
      </c>
      <c r="H41" s="164">
        <f t="shared" si="15"/>
        <v>81970</v>
      </c>
      <c r="I41" s="164">
        <f t="shared" si="15"/>
        <v>211370</v>
      </c>
      <c r="J41" s="164">
        <f t="shared" si="15"/>
        <v>108954</v>
      </c>
      <c r="K41" s="164">
        <f t="shared" si="15"/>
        <v>28817</v>
      </c>
      <c r="L41" s="164">
        <f t="shared" si="15"/>
        <v>14707</v>
      </c>
      <c r="M41" s="164">
        <f t="shared" si="15"/>
        <v>59820</v>
      </c>
      <c r="N41" s="164">
        <f t="shared" si="15"/>
        <v>44865</v>
      </c>
      <c r="O41" s="164">
        <f t="shared" si="15"/>
        <v>54168</v>
      </c>
      <c r="P41" s="164">
        <f t="shared" si="15"/>
        <v>644</v>
      </c>
      <c r="Q41" s="164">
        <f t="shared" si="15"/>
        <v>50000</v>
      </c>
      <c r="R41" s="164">
        <f t="shared" si="15"/>
        <v>34527</v>
      </c>
      <c r="S41" s="164">
        <f t="shared" si="15"/>
        <v>256</v>
      </c>
      <c r="T41" s="158">
        <f t="shared" si="11"/>
        <v>544.4</v>
      </c>
      <c r="U41" s="159">
        <f t="shared" si="12"/>
        <v>0.47</v>
      </c>
      <c r="V41" s="159">
        <f t="shared" si="5"/>
        <v>0.69</v>
      </c>
      <c r="W41" s="164">
        <f aca="true" t="shared" si="16" ref="W41:AN41">W40</f>
        <v>0</v>
      </c>
      <c r="X41" s="164">
        <f t="shared" si="16"/>
        <v>0</v>
      </c>
      <c r="Y41" s="164">
        <f t="shared" si="16"/>
        <v>1500</v>
      </c>
      <c r="Z41" s="164">
        <f t="shared" si="16"/>
        <v>182</v>
      </c>
      <c r="AA41" s="164">
        <f t="shared" si="16"/>
        <v>1380</v>
      </c>
      <c r="AB41" s="164">
        <f t="shared" si="16"/>
        <v>400</v>
      </c>
      <c r="AC41" s="164">
        <f t="shared" si="16"/>
        <v>0</v>
      </c>
      <c r="AD41" s="164">
        <f t="shared" si="16"/>
        <v>0</v>
      </c>
      <c r="AE41" s="164">
        <f t="shared" si="16"/>
        <v>0</v>
      </c>
      <c r="AF41" s="164">
        <f t="shared" si="16"/>
        <v>0</v>
      </c>
      <c r="AG41" s="164">
        <f t="shared" si="16"/>
        <v>3240</v>
      </c>
      <c r="AH41" s="165">
        <f t="shared" si="16"/>
        <v>3233</v>
      </c>
      <c r="AI41" s="165">
        <f t="shared" si="16"/>
        <v>0</v>
      </c>
      <c r="AJ41" s="165">
        <f t="shared" si="16"/>
        <v>0</v>
      </c>
      <c r="AK41" s="165">
        <f t="shared" si="16"/>
        <v>0</v>
      </c>
      <c r="AL41" s="165">
        <f t="shared" si="16"/>
        <v>0</v>
      </c>
      <c r="AM41" s="165">
        <f t="shared" si="16"/>
        <v>0</v>
      </c>
      <c r="AN41" s="165">
        <f t="shared" si="16"/>
        <v>0</v>
      </c>
    </row>
    <row r="42" spans="1:40" s="15" customFormat="1" ht="13.5">
      <c r="A42" s="148" t="s">
        <v>141</v>
      </c>
      <c r="B42" s="149">
        <v>2783178</v>
      </c>
      <c r="C42" s="150">
        <v>1430139</v>
      </c>
      <c r="D42" s="151">
        <f t="shared" si="10"/>
        <v>51.39</v>
      </c>
      <c r="E42" s="149">
        <v>1878911</v>
      </c>
      <c r="F42" s="149">
        <v>885905</v>
      </c>
      <c r="G42" s="149">
        <v>128385</v>
      </c>
      <c r="H42" s="149">
        <v>128231</v>
      </c>
      <c r="I42" s="149">
        <v>356958</v>
      </c>
      <c r="J42" s="149">
        <v>163642</v>
      </c>
      <c r="K42" s="149">
        <v>48667</v>
      </c>
      <c r="L42" s="149">
        <v>22351</v>
      </c>
      <c r="M42" s="149">
        <v>102731</v>
      </c>
      <c r="N42" s="149">
        <v>77048</v>
      </c>
      <c r="O42" s="149">
        <v>8500</v>
      </c>
      <c r="P42" s="149">
        <v>3062</v>
      </c>
      <c r="Q42" s="149">
        <v>187048</v>
      </c>
      <c r="R42" s="149">
        <v>107181</v>
      </c>
      <c r="S42" s="149">
        <v>836</v>
      </c>
      <c r="T42" s="152">
        <f t="shared" si="11"/>
        <v>285.1</v>
      </c>
      <c r="U42" s="153">
        <f t="shared" si="12"/>
        <v>0.47</v>
      </c>
      <c r="V42" s="153">
        <f t="shared" si="5"/>
        <v>0.57</v>
      </c>
      <c r="W42" s="165"/>
      <c r="X42" s="165"/>
      <c r="Y42" s="165">
        <v>2400</v>
      </c>
      <c r="Z42" s="165">
        <v>2400</v>
      </c>
      <c r="AA42" s="165">
        <v>4350</v>
      </c>
      <c r="AB42" s="165">
        <v>1800</v>
      </c>
      <c r="AC42" s="165">
        <v>1368</v>
      </c>
      <c r="AD42" s="165">
        <v>1368</v>
      </c>
      <c r="AE42" s="148">
        <v>0</v>
      </c>
      <c r="AF42" s="148">
        <v>0</v>
      </c>
      <c r="AG42" s="148">
        <v>2000</v>
      </c>
      <c r="AH42" s="148">
        <v>2000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</row>
    <row r="43" spans="1:40" s="53" customFormat="1" ht="13.5">
      <c r="A43" s="148" t="s">
        <v>198</v>
      </c>
      <c r="B43" s="149">
        <v>1401759</v>
      </c>
      <c r="C43" s="150">
        <v>737288</v>
      </c>
      <c r="D43" s="151">
        <f t="shared" si="10"/>
        <v>52.6</v>
      </c>
      <c r="E43" s="149">
        <v>968376</v>
      </c>
      <c r="F43" s="149">
        <v>460379</v>
      </c>
      <c r="G43" s="149">
        <v>68651</v>
      </c>
      <c r="H43" s="149">
        <v>68651</v>
      </c>
      <c r="I43" s="149">
        <v>183277</v>
      </c>
      <c r="J43" s="149">
        <v>90059</v>
      </c>
      <c r="K43" s="149">
        <v>24987</v>
      </c>
      <c r="L43" s="149">
        <v>12279</v>
      </c>
      <c r="M43" s="149">
        <v>48643</v>
      </c>
      <c r="N43" s="149">
        <v>33924</v>
      </c>
      <c r="O43" s="149">
        <v>5000</v>
      </c>
      <c r="P43" s="149">
        <v>2437</v>
      </c>
      <c r="Q43" s="149">
        <v>52300</v>
      </c>
      <c r="R43" s="149">
        <v>37036</v>
      </c>
      <c r="S43" s="149">
        <v>425</v>
      </c>
      <c r="T43" s="152">
        <f t="shared" si="11"/>
        <v>289.1</v>
      </c>
      <c r="U43" s="153">
        <f t="shared" si="12"/>
        <v>0.48</v>
      </c>
      <c r="V43" s="153">
        <f t="shared" si="5"/>
        <v>0.71</v>
      </c>
      <c r="W43" s="149"/>
      <c r="X43" s="149"/>
      <c r="Y43" s="149">
        <v>0</v>
      </c>
      <c r="Z43" s="149"/>
      <c r="AA43" s="149">
        <v>2130</v>
      </c>
      <c r="AB43" s="149">
        <v>1735</v>
      </c>
      <c r="AC43" s="149">
        <v>2058</v>
      </c>
      <c r="AD43" s="149">
        <v>2058</v>
      </c>
      <c r="AE43" s="154">
        <v>0</v>
      </c>
      <c r="AF43" s="154">
        <v>0</v>
      </c>
      <c r="AG43" s="154">
        <v>0</v>
      </c>
      <c r="AH43" s="154">
        <v>0</v>
      </c>
      <c r="AI43" s="154">
        <v>0</v>
      </c>
      <c r="AJ43" s="154">
        <v>0</v>
      </c>
      <c r="AK43" s="154">
        <v>0</v>
      </c>
      <c r="AL43" s="154">
        <v>0</v>
      </c>
      <c r="AM43" s="154">
        <v>0</v>
      </c>
      <c r="AN43" s="154">
        <v>0</v>
      </c>
    </row>
    <row r="44" spans="1:40" s="53" customFormat="1" ht="13.5">
      <c r="A44" s="148" t="s">
        <v>193</v>
      </c>
      <c r="B44" s="149">
        <v>2981076</v>
      </c>
      <c r="C44" s="150">
        <v>1516049</v>
      </c>
      <c r="D44" s="151">
        <f t="shared" si="10"/>
        <v>50.86</v>
      </c>
      <c r="E44" s="149">
        <v>1894195</v>
      </c>
      <c r="F44" s="149">
        <v>847465</v>
      </c>
      <c r="G44" s="149">
        <v>143391</v>
      </c>
      <c r="H44" s="149">
        <v>143391</v>
      </c>
      <c r="I44" s="149">
        <v>359301</v>
      </c>
      <c r="J44" s="149">
        <v>179480</v>
      </c>
      <c r="K44" s="149">
        <v>48984</v>
      </c>
      <c r="L44" s="149">
        <v>24153</v>
      </c>
      <c r="M44" s="149">
        <v>103544</v>
      </c>
      <c r="N44" s="149">
        <v>72500</v>
      </c>
      <c r="O44" s="149">
        <v>35000</v>
      </c>
      <c r="P44" s="149">
        <v>0</v>
      </c>
      <c r="Q44" s="149">
        <v>234000</v>
      </c>
      <c r="R44" s="149">
        <v>168583</v>
      </c>
      <c r="S44" s="149">
        <v>651</v>
      </c>
      <c r="T44" s="152">
        <f t="shared" si="11"/>
        <v>388.1</v>
      </c>
      <c r="U44" s="153">
        <f t="shared" si="12"/>
        <v>0.45</v>
      </c>
      <c r="V44" s="153">
        <f t="shared" si="5"/>
        <v>0.72</v>
      </c>
      <c r="W44" s="149">
        <v>0</v>
      </c>
      <c r="X44" s="149">
        <v>0</v>
      </c>
      <c r="Y44" s="149">
        <v>6550</v>
      </c>
      <c r="Z44" s="149">
        <v>6550</v>
      </c>
      <c r="AA44" s="149">
        <v>3600</v>
      </c>
      <c r="AB44" s="149">
        <v>1800</v>
      </c>
      <c r="AC44" s="149">
        <v>1323</v>
      </c>
      <c r="AD44" s="149">
        <v>1323</v>
      </c>
      <c r="AE44" s="154">
        <v>0</v>
      </c>
      <c r="AF44" s="154">
        <v>0</v>
      </c>
      <c r="AG44" s="154">
        <v>2700</v>
      </c>
      <c r="AH44" s="154">
        <v>2700</v>
      </c>
      <c r="AI44" s="154">
        <v>0</v>
      </c>
      <c r="AJ44" s="154">
        <v>0</v>
      </c>
      <c r="AK44" s="154">
        <v>0</v>
      </c>
      <c r="AL44" s="154">
        <v>0</v>
      </c>
      <c r="AM44" s="154">
        <v>0</v>
      </c>
      <c r="AN44" s="154">
        <v>0</v>
      </c>
    </row>
    <row r="45" spans="1:40" s="53" customFormat="1" ht="13.5">
      <c r="A45" s="148" t="s">
        <v>194</v>
      </c>
      <c r="B45" s="149">
        <v>3068725</v>
      </c>
      <c r="C45" s="150">
        <v>1557008</v>
      </c>
      <c r="D45" s="151">
        <f t="shared" si="10"/>
        <v>50.74</v>
      </c>
      <c r="E45" s="149">
        <v>2117420</v>
      </c>
      <c r="F45" s="149">
        <v>998228</v>
      </c>
      <c r="G45" s="149">
        <v>148532</v>
      </c>
      <c r="H45" s="149">
        <v>148532</v>
      </c>
      <c r="I45" s="149">
        <v>400953</v>
      </c>
      <c r="J45" s="149">
        <v>198067</v>
      </c>
      <c r="K45" s="149">
        <v>54663</v>
      </c>
      <c r="L45" s="149">
        <v>27721</v>
      </c>
      <c r="M45" s="149">
        <v>112710</v>
      </c>
      <c r="N45" s="149">
        <v>83700</v>
      </c>
      <c r="O45" s="149">
        <v>60000</v>
      </c>
      <c r="P45" s="149">
        <v>632</v>
      </c>
      <c r="Q45" s="149">
        <v>111000</v>
      </c>
      <c r="R45" s="149">
        <v>76197</v>
      </c>
      <c r="S45" s="149">
        <v>817</v>
      </c>
      <c r="T45" s="152">
        <f t="shared" si="11"/>
        <v>317.6</v>
      </c>
      <c r="U45" s="153">
        <f t="shared" si="12"/>
        <v>0.47</v>
      </c>
      <c r="V45" s="153">
        <f t="shared" si="5"/>
        <v>0.69</v>
      </c>
      <c r="W45" s="149">
        <v>0</v>
      </c>
      <c r="X45" s="149">
        <v>0</v>
      </c>
      <c r="Y45" s="149">
        <v>800</v>
      </c>
      <c r="Z45" s="149">
        <v>800</v>
      </c>
      <c r="AA45" s="149">
        <v>5730</v>
      </c>
      <c r="AB45" s="149">
        <v>3700</v>
      </c>
      <c r="AC45" s="149">
        <v>2058</v>
      </c>
      <c r="AD45" s="149">
        <v>2058</v>
      </c>
      <c r="AE45" s="154">
        <v>0</v>
      </c>
      <c r="AF45" s="154">
        <v>0</v>
      </c>
      <c r="AG45" s="154">
        <v>0</v>
      </c>
      <c r="AH45" s="154">
        <v>0</v>
      </c>
      <c r="AI45" s="154">
        <v>0</v>
      </c>
      <c r="AJ45" s="154">
        <v>0</v>
      </c>
      <c r="AK45" s="154">
        <v>0</v>
      </c>
      <c r="AL45" s="154">
        <v>0</v>
      </c>
      <c r="AM45" s="154">
        <v>0</v>
      </c>
      <c r="AN45" s="154">
        <v>0</v>
      </c>
    </row>
    <row r="46" spans="1:40" s="15" customFormat="1" ht="13.5">
      <c r="A46" s="148" t="s">
        <v>154</v>
      </c>
      <c r="B46" s="149">
        <v>2049927</v>
      </c>
      <c r="C46" s="149">
        <v>1138155</v>
      </c>
      <c r="D46" s="151">
        <f t="shared" si="10"/>
        <v>55.52</v>
      </c>
      <c r="E46" s="149">
        <v>1291727</v>
      </c>
      <c r="F46" s="149">
        <v>647947</v>
      </c>
      <c r="G46" s="149">
        <v>95083</v>
      </c>
      <c r="H46" s="149">
        <v>95082</v>
      </c>
      <c r="I46" s="149">
        <v>245361</v>
      </c>
      <c r="J46" s="149">
        <v>128677</v>
      </c>
      <c r="K46" s="149">
        <v>33452</v>
      </c>
      <c r="L46" s="149">
        <v>17057</v>
      </c>
      <c r="M46" s="149">
        <v>66337</v>
      </c>
      <c r="N46" s="149">
        <v>49753</v>
      </c>
      <c r="O46" s="149">
        <v>1500</v>
      </c>
      <c r="P46" s="149">
        <v>146</v>
      </c>
      <c r="Q46" s="149">
        <v>208678</v>
      </c>
      <c r="R46" s="149">
        <v>150717</v>
      </c>
      <c r="S46" s="165">
        <v>428</v>
      </c>
      <c r="T46" s="152">
        <f t="shared" si="11"/>
        <v>443.2</v>
      </c>
      <c r="U46" s="153">
        <f t="shared" si="12"/>
        <v>0.5</v>
      </c>
      <c r="V46" s="153">
        <f t="shared" si="5"/>
        <v>0.72</v>
      </c>
      <c r="W46" s="165">
        <v>0</v>
      </c>
      <c r="X46" s="165">
        <v>0</v>
      </c>
      <c r="Y46" s="165">
        <v>1400</v>
      </c>
      <c r="Z46" s="165">
        <v>1348</v>
      </c>
      <c r="AA46" s="165">
        <v>0</v>
      </c>
      <c r="AB46" s="165">
        <v>0</v>
      </c>
      <c r="AC46" s="165">
        <v>588</v>
      </c>
      <c r="AD46" s="165">
        <v>588</v>
      </c>
      <c r="AE46" s="148">
        <v>0</v>
      </c>
      <c r="AF46" s="148">
        <v>0</v>
      </c>
      <c r="AG46" s="148">
        <v>3680</v>
      </c>
      <c r="AH46" s="148">
        <v>3680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</row>
    <row r="47" spans="1:40" s="53" customFormat="1" ht="13.5">
      <c r="A47" s="148" t="s">
        <v>155</v>
      </c>
      <c r="B47" s="149">
        <v>2352300</v>
      </c>
      <c r="C47" s="150">
        <v>1205389</v>
      </c>
      <c r="D47" s="151">
        <f t="shared" si="10"/>
        <v>51.24</v>
      </c>
      <c r="E47" s="149">
        <v>1657517</v>
      </c>
      <c r="F47" s="149">
        <v>771555</v>
      </c>
      <c r="G47" s="149">
        <v>120941</v>
      </c>
      <c r="H47" s="149">
        <v>120941</v>
      </c>
      <c r="I47" s="149">
        <v>314640</v>
      </c>
      <c r="J47" s="149">
        <v>144448</v>
      </c>
      <c r="K47" s="149">
        <v>42895</v>
      </c>
      <c r="L47" s="149">
        <v>21604</v>
      </c>
      <c r="M47" s="149">
        <v>86839</v>
      </c>
      <c r="N47" s="149">
        <v>65130</v>
      </c>
      <c r="O47" s="149">
        <v>1000</v>
      </c>
      <c r="P47" s="149">
        <v>1000</v>
      </c>
      <c r="Q47" s="149">
        <v>80300</v>
      </c>
      <c r="R47" s="149">
        <v>47588</v>
      </c>
      <c r="S47" s="149">
        <v>524</v>
      </c>
      <c r="T47" s="152">
        <f t="shared" si="11"/>
        <v>383.4</v>
      </c>
      <c r="U47" s="153">
        <f t="shared" si="12"/>
        <v>0.47</v>
      </c>
      <c r="V47" s="153">
        <f t="shared" si="5"/>
        <v>0.59</v>
      </c>
      <c r="W47" s="149"/>
      <c r="X47" s="149"/>
      <c r="Y47" s="149">
        <v>0</v>
      </c>
      <c r="Z47" s="149">
        <v>0</v>
      </c>
      <c r="AA47" s="149">
        <v>10310</v>
      </c>
      <c r="AB47" s="149">
        <v>2750</v>
      </c>
      <c r="AC47" s="149">
        <v>2499</v>
      </c>
      <c r="AD47" s="149">
        <v>2499</v>
      </c>
      <c r="AE47" s="154">
        <v>0</v>
      </c>
      <c r="AF47" s="154">
        <v>0</v>
      </c>
      <c r="AG47" s="154">
        <v>0</v>
      </c>
      <c r="AH47" s="154">
        <v>0</v>
      </c>
      <c r="AI47" s="154">
        <v>0</v>
      </c>
      <c r="AJ47" s="154">
        <v>0</v>
      </c>
      <c r="AK47" s="154">
        <v>0</v>
      </c>
      <c r="AL47" s="154">
        <v>0</v>
      </c>
      <c r="AM47" s="154">
        <v>0</v>
      </c>
      <c r="AN47" s="154">
        <v>0</v>
      </c>
    </row>
    <row r="48" spans="1:40" s="53" customFormat="1" ht="13.5">
      <c r="A48" s="148" t="s">
        <v>192</v>
      </c>
      <c r="B48" s="149">
        <v>1169820</v>
      </c>
      <c r="C48" s="150">
        <v>646407</v>
      </c>
      <c r="D48" s="151">
        <f t="shared" si="10"/>
        <v>55.26</v>
      </c>
      <c r="E48" s="149">
        <v>767247</v>
      </c>
      <c r="F48" s="149">
        <v>365187</v>
      </c>
      <c r="G48" s="149">
        <v>64029</v>
      </c>
      <c r="H48" s="149">
        <v>64029</v>
      </c>
      <c r="I48" s="149">
        <v>147114</v>
      </c>
      <c r="J48" s="149">
        <v>75652</v>
      </c>
      <c r="K48" s="149">
        <v>20055</v>
      </c>
      <c r="L48" s="149">
        <v>10497</v>
      </c>
      <c r="M48" s="149">
        <v>38656</v>
      </c>
      <c r="N48" s="149">
        <v>28992</v>
      </c>
      <c r="O48" s="149">
        <v>0</v>
      </c>
      <c r="P48" s="149">
        <v>0</v>
      </c>
      <c r="Q48" s="149">
        <v>94321</v>
      </c>
      <c r="R48" s="149">
        <v>84714</v>
      </c>
      <c r="S48" s="149">
        <v>244</v>
      </c>
      <c r="T48" s="152">
        <f t="shared" si="11"/>
        <v>441.5</v>
      </c>
      <c r="U48" s="153">
        <f t="shared" si="12"/>
        <v>0.48</v>
      </c>
      <c r="V48" s="153">
        <f t="shared" si="5"/>
        <v>0.9</v>
      </c>
      <c r="W48" s="149">
        <v>0</v>
      </c>
      <c r="X48" s="149">
        <v>0</v>
      </c>
      <c r="Y48" s="149">
        <v>0</v>
      </c>
      <c r="Z48" s="149">
        <v>0</v>
      </c>
      <c r="AA48" s="149">
        <v>11480</v>
      </c>
      <c r="AB48" s="149">
        <v>2700</v>
      </c>
      <c r="AC48" s="149">
        <v>735</v>
      </c>
      <c r="AD48" s="149">
        <v>735</v>
      </c>
      <c r="AE48" s="154">
        <v>0</v>
      </c>
      <c r="AF48" s="154">
        <v>0</v>
      </c>
      <c r="AG48" s="154">
        <v>0</v>
      </c>
      <c r="AH48" s="154">
        <v>0</v>
      </c>
      <c r="AI48" s="154">
        <v>0</v>
      </c>
      <c r="AJ48" s="154">
        <v>0</v>
      </c>
      <c r="AK48" s="154">
        <v>0</v>
      </c>
      <c r="AL48" s="154">
        <v>0</v>
      </c>
      <c r="AM48" s="154">
        <v>0</v>
      </c>
      <c r="AN48" s="154">
        <v>0</v>
      </c>
    </row>
    <row r="49" spans="1:40" s="53" customFormat="1" ht="13.5">
      <c r="A49" s="148" t="s">
        <v>156</v>
      </c>
      <c r="B49" s="149">
        <v>2371866</v>
      </c>
      <c r="C49" s="150">
        <v>1181488</v>
      </c>
      <c r="D49" s="151">
        <f t="shared" si="10"/>
        <v>49.81</v>
      </c>
      <c r="E49" s="149">
        <v>1593365</v>
      </c>
      <c r="F49" s="149">
        <v>734956</v>
      </c>
      <c r="G49" s="149">
        <v>114500</v>
      </c>
      <c r="H49" s="149">
        <v>114484</v>
      </c>
      <c r="I49" s="149">
        <v>301642</v>
      </c>
      <c r="J49" s="149">
        <v>143700</v>
      </c>
      <c r="K49" s="149">
        <v>41125</v>
      </c>
      <c r="L49" s="149">
        <v>20028</v>
      </c>
      <c r="M49" s="149">
        <v>86742</v>
      </c>
      <c r="N49" s="149">
        <v>65100</v>
      </c>
      <c r="O49" s="149">
        <v>12000</v>
      </c>
      <c r="P49" s="149">
        <v>0</v>
      </c>
      <c r="Q49" s="149">
        <v>118450</v>
      </c>
      <c r="R49" s="149">
        <v>64167</v>
      </c>
      <c r="S49" s="149">
        <v>836</v>
      </c>
      <c r="T49" s="152">
        <f t="shared" si="11"/>
        <v>235.5</v>
      </c>
      <c r="U49" s="153">
        <f t="shared" si="12"/>
        <v>0.46</v>
      </c>
      <c r="V49" s="153">
        <f t="shared" si="5"/>
        <v>0.54</v>
      </c>
      <c r="W49" s="149">
        <v>0</v>
      </c>
      <c r="X49" s="149">
        <v>0</v>
      </c>
      <c r="Y49" s="149">
        <v>0</v>
      </c>
      <c r="Z49" s="149">
        <v>0</v>
      </c>
      <c r="AA49" s="149">
        <v>3630</v>
      </c>
      <c r="AB49" s="149">
        <v>2250</v>
      </c>
      <c r="AC49" s="149">
        <v>2058</v>
      </c>
      <c r="AD49" s="149">
        <v>2058</v>
      </c>
      <c r="AE49" s="154">
        <v>0</v>
      </c>
      <c r="AF49" s="154">
        <v>0</v>
      </c>
      <c r="AG49" s="154">
        <v>2000</v>
      </c>
      <c r="AH49" s="154">
        <v>1985</v>
      </c>
      <c r="AI49" s="154">
        <v>0</v>
      </c>
      <c r="AJ49" s="154">
        <v>0</v>
      </c>
      <c r="AK49" s="154">
        <v>0</v>
      </c>
      <c r="AL49" s="154">
        <v>0</v>
      </c>
      <c r="AM49" s="154">
        <v>0</v>
      </c>
      <c r="AN49" s="154">
        <v>0</v>
      </c>
    </row>
    <row r="50" spans="1:40" s="53" customFormat="1" ht="13.5">
      <c r="A50" s="148" t="s">
        <v>157</v>
      </c>
      <c r="B50" s="149">
        <v>1787098</v>
      </c>
      <c r="C50" s="150">
        <v>945374</v>
      </c>
      <c r="D50" s="151">
        <f t="shared" si="10"/>
        <v>52.9</v>
      </c>
      <c r="E50" s="149">
        <v>1185479</v>
      </c>
      <c r="F50" s="149">
        <v>594218</v>
      </c>
      <c r="G50" s="149">
        <v>96885</v>
      </c>
      <c r="H50" s="149">
        <v>96877</v>
      </c>
      <c r="I50" s="149">
        <v>225765</v>
      </c>
      <c r="J50" s="149">
        <v>108262</v>
      </c>
      <c r="K50" s="149">
        <v>30780</v>
      </c>
      <c r="L50" s="149">
        <v>15583</v>
      </c>
      <c r="M50" s="149">
        <v>62208</v>
      </c>
      <c r="N50" s="149">
        <v>46656</v>
      </c>
      <c r="O50" s="149">
        <v>48000</v>
      </c>
      <c r="P50" s="149">
        <v>2773</v>
      </c>
      <c r="Q50" s="149">
        <v>103000</v>
      </c>
      <c r="R50" s="149">
        <v>57056</v>
      </c>
      <c r="S50" s="149">
        <v>530</v>
      </c>
      <c r="T50" s="152">
        <f t="shared" si="11"/>
        <v>297.3</v>
      </c>
      <c r="U50" s="153">
        <f t="shared" si="12"/>
        <v>0.5</v>
      </c>
      <c r="V50" s="153">
        <f t="shared" si="5"/>
        <v>0.55</v>
      </c>
      <c r="W50" s="149">
        <v>0</v>
      </c>
      <c r="X50" s="149">
        <v>0</v>
      </c>
      <c r="Y50" s="149">
        <v>0</v>
      </c>
      <c r="Z50" s="149">
        <v>0</v>
      </c>
      <c r="AA50" s="149">
        <v>3330</v>
      </c>
      <c r="AB50" s="149">
        <v>1800</v>
      </c>
      <c r="AC50" s="149">
        <v>882</v>
      </c>
      <c r="AD50" s="149">
        <v>882</v>
      </c>
      <c r="AE50" s="154">
        <v>0</v>
      </c>
      <c r="AF50" s="154">
        <v>0</v>
      </c>
      <c r="AG50" s="154">
        <v>0</v>
      </c>
      <c r="AH50" s="154">
        <v>0</v>
      </c>
      <c r="AI50" s="154">
        <v>0</v>
      </c>
      <c r="AJ50" s="154">
        <v>0</v>
      </c>
      <c r="AK50" s="154">
        <v>0</v>
      </c>
      <c r="AL50" s="154">
        <v>0</v>
      </c>
      <c r="AM50" s="154">
        <v>0</v>
      </c>
      <c r="AN50" s="154">
        <v>0</v>
      </c>
    </row>
    <row r="51" spans="1:40" s="53" customFormat="1" ht="13.5">
      <c r="A51" s="148" t="s">
        <v>158</v>
      </c>
      <c r="B51" s="149">
        <v>2771553</v>
      </c>
      <c r="C51" s="150">
        <v>1482304</v>
      </c>
      <c r="D51" s="151">
        <f t="shared" si="10"/>
        <v>53.48</v>
      </c>
      <c r="E51" s="149">
        <v>1846063</v>
      </c>
      <c r="F51" s="149">
        <v>914880</v>
      </c>
      <c r="G51" s="149">
        <v>154948</v>
      </c>
      <c r="H51" s="149">
        <v>154841</v>
      </c>
      <c r="I51" s="149">
        <v>342440</v>
      </c>
      <c r="J51" s="149">
        <v>181437</v>
      </c>
      <c r="K51" s="149">
        <v>46688</v>
      </c>
      <c r="L51" s="149">
        <v>24783</v>
      </c>
      <c r="M51" s="149">
        <v>92080</v>
      </c>
      <c r="N51" s="149">
        <v>55000</v>
      </c>
      <c r="O51" s="149">
        <v>50000</v>
      </c>
      <c r="P51" s="149">
        <v>0</v>
      </c>
      <c r="Q51" s="149">
        <v>177000</v>
      </c>
      <c r="R51" s="149">
        <v>109792</v>
      </c>
      <c r="S51" s="149">
        <v>621</v>
      </c>
      <c r="T51" s="152">
        <f t="shared" si="11"/>
        <v>397.8</v>
      </c>
      <c r="U51" s="153">
        <f t="shared" si="12"/>
        <v>0.5</v>
      </c>
      <c r="V51" s="153">
        <f t="shared" si="5"/>
        <v>0.62</v>
      </c>
      <c r="W51" s="149">
        <v>0</v>
      </c>
      <c r="X51" s="149">
        <v>0</v>
      </c>
      <c r="Y51" s="149">
        <v>0</v>
      </c>
      <c r="Z51" s="149">
        <v>0</v>
      </c>
      <c r="AA51" s="149">
        <v>2190</v>
      </c>
      <c r="AB51" s="149">
        <v>544</v>
      </c>
      <c r="AC51" s="149">
        <v>1617</v>
      </c>
      <c r="AD51" s="149">
        <v>1617</v>
      </c>
      <c r="AE51" s="154">
        <v>0</v>
      </c>
      <c r="AF51" s="154">
        <v>0</v>
      </c>
      <c r="AG51" s="154">
        <v>0</v>
      </c>
      <c r="AH51" s="154">
        <v>0</v>
      </c>
      <c r="AI51" s="154">
        <v>0</v>
      </c>
      <c r="AJ51" s="154">
        <v>0</v>
      </c>
      <c r="AK51" s="154">
        <v>0</v>
      </c>
      <c r="AL51" s="154">
        <v>0</v>
      </c>
      <c r="AM51" s="154">
        <v>0</v>
      </c>
      <c r="AN51" s="154">
        <v>0</v>
      </c>
    </row>
    <row r="52" spans="1:40" s="53" customFormat="1" ht="13.5">
      <c r="A52" s="148" t="s">
        <v>139</v>
      </c>
      <c r="B52" s="149">
        <v>461780</v>
      </c>
      <c r="C52" s="150">
        <v>231057</v>
      </c>
      <c r="D52" s="151">
        <f t="shared" si="10"/>
        <v>50.04</v>
      </c>
      <c r="E52" s="149">
        <v>324155</v>
      </c>
      <c r="F52" s="149">
        <v>148903</v>
      </c>
      <c r="G52" s="149">
        <v>19187</v>
      </c>
      <c r="H52" s="149">
        <v>19187</v>
      </c>
      <c r="I52" s="149">
        <v>61109</v>
      </c>
      <c r="J52" s="149">
        <v>34933</v>
      </c>
      <c r="K52" s="149">
        <v>8332</v>
      </c>
      <c r="L52" s="149">
        <v>4171</v>
      </c>
      <c r="M52" s="149">
        <v>17314</v>
      </c>
      <c r="N52" s="149">
        <v>12120</v>
      </c>
      <c r="O52" s="149">
        <v>0</v>
      </c>
      <c r="P52" s="149">
        <v>0</v>
      </c>
      <c r="Q52" s="149">
        <v>17000</v>
      </c>
      <c r="R52" s="149">
        <v>5319</v>
      </c>
      <c r="S52" s="149">
        <v>171</v>
      </c>
      <c r="T52" s="152">
        <f t="shared" si="11"/>
        <v>225.2</v>
      </c>
      <c r="U52" s="153">
        <f t="shared" si="12"/>
        <v>0.46</v>
      </c>
      <c r="V52" s="153">
        <f t="shared" si="5"/>
        <v>0.31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54">
        <v>0</v>
      </c>
      <c r="AF52" s="154">
        <v>0</v>
      </c>
      <c r="AG52" s="154">
        <v>0</v>
      </c>
      <c r="AH52" s="154">
        <v>0</v>
      </c>
      <c r="AI52" s="154">
        <v>0</v>
      </c>
      <c r="AJ52" s="154">
        <v>0</v>
      </c>
      <c r="AK52" s="154">
        <v>0</v>
      </c>
      <c r="AL52" s="154">
        <v>0</v>
      </c>
      <c r="AM52" s="154">
        <v>0</v>
      </c>
      <c r="AN52" s="154">
        <v>0</v>
      </c>
    </row>
    <row r="53" spans="1:40" s="53" customFormat="1" ht="13.5">
      <c r="A53" s="148" t="s">
        <v>159</v>
      </c>
      <c r="B53" s="149">
        <v>1753555</v>
      </c>
      <c r="C53" s="150">
        <v>943674</v>
      </c>
      <c r="D53" s="151">
        <f t="shared" si="10"/>
        <v>53.81</v>
      </c>
      <c r="E53" s="149">
        <v>1208102</v>
      </c>
      <c r="F53" s="149">
        <v>598118</v>
      </c>
      <c r="G53" s="149">
        <v>89491</v>
      </c>
      <c r="H53" s="149">
        <v>89491</v>
      </c>
      <c r="I53" s="149">
        <v>229641</v>
      </c>
      <c r="J53" s="149">
        <v>117460</v>
      </c>
      <c r="K53" s="149">
        <v>31310</v>
      </c>
      <c r="L53" s="149">
        <v>15567</v>
      </c>
      <c r="M53" s="149">
        <v>64514</v>
      </c>
      <c r="N53" s="149">
        <v>48400</v>
      </c>
      <c r="O53" s="149">
        <v>0</v>
      </c>
      <c r="P53" s="149">
        <v>0</v>
      </c>
      <c r="Q53" s="149">
        <v>72000</v>
      </c>
      <c r="R53" s="149">
        <v>42499</v>
      </c>
      <c r="S53" s="149">
        <v>378</v>
      </c>
      <c r="T53" s="152">
        <f t="shared" si="11"/>
        <v>416.1</v>
      </c>
      <c r="U53" s="153">
        <f t="shared" si="12"/>
        <v>0.5</v>
      </c>
      <c r="V53" s="153">
        <f t="shared" si="5"/>
        <v>0.59</v>
      </c>
      <c r="W53" s="149">
        <v>0</v>
      </c>
      <c r="X53" s="149">
        <v>0</v>
      </c>
      <c r="Y53" s="149">
        <v>0</v>
      </c>
      <c r="Z53" s="149">
        <v>0</v>
      </c>
      <c r="AA53" s="149">
        <v>2040</v>
      </c>
      <c r="AB53" s="149">
        <v>690</v>
      </c>
      <c r="AC53" s="149">
        <v>1176</v>
      </c>
      <c r="AD53" s="149">
        <v>1176</v>
      </c>
      <c r="AE53" s="154">
        <v>0</v>
      </c>
      <c r="AF53" s="154">
        <v>0</v>
      </c>
      <c r="AG53" s="154">
        <v>2000</v>
      </c>
      <c r="AH53" s="154">
        <v>2000</v>
      </c>
      <c r="AI53" s="154">
        <v>0</v>
      </c>
      <c r="AJ53" s="154">
        <v>0</v>
      </c>
      <c r="AK53" s="154">
        <v>0</v>
      </c>
      <c r="AL53" s="154">
        <v>0</v>
      </c>
      <c r="AM53" s="154">
        <v>0</v>
      </c>
      <c r="AN53" s="154">
        <v>0</v>
      </c>
    </row>
    <row r="54" spans="1:40" s="53" customFormat="1" ht="13.5">
      <c r="A54" s="155" t="s">
        <v>199</v>
      </c>
      <c r="B54" s="156">
        <f>SUM(B42:B53)</f>
        <v>24952637</v>
      </c>
      <c r="C54" s="156">
        <f>SUM(C42:C53)</f>
        <v>13014332</v>
      </c>
      <c r="D54" s="157">
        <f t="shared" si="10"/>
        <v>52.16</v>
      </c>
      <c r="E54" s="156">
        <f aca="true" t="shared" si="17" ref="E54:S54">SUM(E42:E53)</f>
        <v>16732557</v>
      </c>
      <c r="F54" s="156">
        <f t="shared" si="17"/>
        <v>7967741</v>
      </c>
      <c r="G54" s="156">
        <f t="shared" si="17"/>
        <v>1244023</v>
      </c>
      <c r="H54" s="156">
        <f t="shared" si="17"/>
        <v>1243737</v>
      </c>
      <c r="I54" s="156">
        <f t="shared" si="17"/>
        <v>3168201</v>
      </c>
      <c r="J54" s="156">
        <f t="shared" si="17"/>
        <v>1565817</v>
      </c>
      <c r="K54" s="156">
        <f t="shared" si="17"/>
        <v>431938</v>
      </c>
      <c r="L54" s="156">
        <f t="shared" si="17"/>
        <v>215794</v>
      </c>
      <c r="M54" s="156">
        <f t="shared" si="17"/>
        <v>882318</v>
      </c>
      <c r="N54" s="156">
        <f t="shared" si="17"/>
        <v>638323</v>
      </c>
      <c r="O54" s="156">
        <f t="shared" si="17"/>
        <v>221000</v>
      </c>
      <c r="P54" s="156">
        <f t="shared" si="17"/>
        <v>10050</v>
      </c>
      <c r="Q54" s="156">
        <f t="shared" si="17"/>
        <v>1455097</v>
      </c>
      <c r="R54" s="156">
        <f t="shared" si="17"/>
        <v>950849</v>
      </c>
      <c r="S54" s="156">
        <f t="shared" si="17"/>
        <v>6461</v>
      </c>
      <c r="T54" s="158">
        <f t="shared" si="11"/>
        <v>335.7</v>
      </c>
      <c r="U54" s="159">
        <f t="shared" si="12"/>
        <v>0.48</v>
      </c>
      <c r="V54" s="159">
        <f t="shared" si="5"/>
        <v>0.65</v>
      </c>
      <c r="W54" s="156">
        <f aca="true" t="shared" si="18" ref="W54:AN54">SUM(W42:W53)</f>
        <v>0</v>
      </c>
      <c r="X54" s="156">
        <f t="shared" si="18"/>
        <v>0</v>
      </c>
      <c r="Y54" s="156">
        <f t="shared" si="18"/>
        <v>11150</v>
      </c>
      <c r="Z54" s="156">
        <f t="shared" si="18"/>
        <v>11098</v>
      </c>
      <c r="AA54" s="156">
        <f t="shared" si="18"/>
        <v>48790</v>
      </c>
      <c r="AB54" s="156">
        <f>SUM(AB42:AB53)</f>
        <v>19769</v>
      </c>
      <c r="AC54" s="156">
        <f t="shared" si="18"/>
        <v>16362</v>
      </c>
      <c r="AD54" s="156">
        <f t="shared" si="18"/>
        <v>16362</v>
      </c>
      <c r="AE54" s="156">
        <f t="shared" si="18"/>
        <v>0</v>
      </c>
      <c r="AF54" s="156">
        <f t="shared" si="18"/>
        <v>0</v>
      </c>
      <c r="AG54" s="156">
        <f t="shared" si="18"/>
        <v>12380</v>
      </c>
      <c r="AH54" s="156">
        <f t="shared" si="18"/>
        <v>12365</v>
      </c>
      <c r="AI54" s="156">
        <f t="shared" si="18"/>
        <v>0</v>
      </c>
      <c r="AJ54" s="156">
        <f t="shared" si="18"/>
        <v>0</v>
      </c>
      <c r="AK54" s="156">
        <f t="shared" si="18"/>
        <v>0</v>
      </c>
      <c r="AL54" s="156">
        <f t="shared" si="18"/>
        <v>0</v>
      </c>
      <c r="AM54" s="156">
        <f t="shared" si="18"/>
        <v>0</v>
      </c>
      <c r="AN54" s="156">
        <f t="shared" si="18"/>
        <v>0</v>
      </c>
    </row>
    <row r="55" spans="1:40" s="15" customFormat="1" ht="13.5">
      <c r="A55" s="155" t="s">
        <v>200</v>
      </c>
      <c r="B55" s="149">
        <v>781013</v>
      </c>
      <c r="C55" s="149">
        <v>429511</v>
      </c>
      <c r="D55" s="151">
        <f t="shared" si="10"/>
        <v>54.99</v>
      </c>
      <c r="E55" s="149">
        <v>535261</v>
      </c>
      <c r="F55" s="149">
        <v>254551</v>
      </c>
      <c r="G55" s="149">
        <v>40623</v>
      </c>
      <c r="H55" s="149">
        <v>40622</v>
      </c>
      <c r="I55" s="149">
        <v>101788</v>
      </c>
      <c r="J55" s="149">
        <v>54279</v>
      </c>
      <c r="K55" s="149">
        <v>13877</v>
      </c>
      <c r="L55" s="149">
        <v>6385</v>
      </c>
      <c r="M55" s="149">
        <v>28152</v>
      </c>
      <c r="N55" s="149">
        <v>28152</v>
      </c>
      <c r="O55" s="149">
        <v>812</v>
      </c>
      <c r="P55" s="149">
        <v>0</v>
      </c>
      <c r="Q55" s="149">
        <v>52000</v>
      </c>
      <c r="R55" s="149">
        <v>52000</v>
      </c>
      <c r="S55" s="165">
        <v>90</v>
      </c>
      <c r="T55" s="152">
        <f t="shared" si="11"/>
        <v>795.4</v>
      </c>
      <c r="U55" s="153">
        <f t="shared" si="12"/>
        <v>0.48</v>
      </c>
      <c r="V55" s="153">
        <f t="shared" si="5"/>
        <v>1</v>
      </c>
      <c r="W55" s="165">
        <v>0</v>
      </c>
      <c r="X55" s="165">
        <v>0</v>
      </c>
      <c r="Y55" s="165">
        <v>0</v>
      </c>
      <c r="Z55" s="165">
        <v>0</v>
      </c>
      <c r="AA55" s="165">
        <v>0</v>
      </c>
      <c r="AB55" s="165">
        <v>0</v>
      </c>
      <c r="AC55" s="165">
        <v>0</v>
      </c>
      <c r="AD55" s="165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v>0</v>
      </c>
      <c r="AJ55" s="148">
        <v>0</v>
      </c>
      <c r="AK55" s="148">
        <v>0</v>
      </c>
      <c r="AL55" s="148">
        <v>0</v>
      </c>
      <c r="AM55" s="148">
        <v>0</v>
      </c>
      <c r="AN55" s="148">
        <v>0</v>
      </c>
    </row>
    <row r="56" spans="1:40" s="15" customFormat="1" ht="13.5">
      <c r="A56" s="155">
        <v>80134</v>
      </c>
      <c r="B56" s="156">
        <f>B55</f>
        <v>781013</v>
      </c>
      <c r="C56" s="156">
        <f>C55</f>
        <v>429511</v>
      </c>
      <c r="D56" s="157">
        <f t="shared" si="10"/>
        <v>54.99</v>
      </c>
      <c r="E56" s="156">
        <f aca="true" t="shared" si="19" ref="E56:S56">E55</f>
        <v>535261</v>
      </c>
      <c r="F56" s="156">
        <f t="shared" si="19"/>
        <v>254551</v>
      </c>
      <c r="G56" s="156">
        <f t="shared" si="19"/>
        <v>40623</v>
      </c>
      <c r="H56" s="156">
        <f t="shared" si="19"/>
        <v>40622</v>
      </c>
      <c r="I56" s="156">
        <f t="shared" si="19"/>
        <v>101788</v>
      </c>
      <c r="J56" s="156">
        <f t="shared" si="19"/>
        <v>54279</v>
      </c>
      <c r="K56" s="156">
        <f t="shared" si="19"/>
        <v>13877</v>
      </c>
      <c r="L56" s="156">
        <f t="shared" si="19"/>
        <v>6385</v>
      </c>
      <c r="M56" s="156">
        <f t="shared" si="19"/>
        <v>28152</v>
      </c>
      <c r="N56" s="156">
        <f t="shared" si="19"/>
        <v>28152</v>
      </c>
      <c r="O56" s="156">
        <f t="shared" si="19"/>
        <v>812</v>
      </c>
      <c r="P56" s="156">
        <f t="shared" si="19"/>
        <v>0</v>
      </c>
      <c r="Q56" s="156">
        <f t="shared" si="19"/>
        <v>52000</v>
      </c>
      <c r="R56" s="156">
        <f t="shared" si="19"/>
        <v>52000</v>
      </c>
      <c r="S56" s="156">
        <f t="shared" si="19"/>
        <v>90</v>
      </c>
      <c r="T56" s="158">
        <f t="shared" si="11"/>
        <v>795.4</v>
      </c>
      <c r="U56" s="159">
        <f t="shared" si="12"/>
        <v>0.48</v>
      </c>
      <c r="V56" s="159">
        <f t="shared" si="5"/>
        <v>1</v>
      </c>
      <c r="W56" s="156">
        <f aca="true" t="shared" si="20" ref="W56:AN56">W55</f>
        <v>0</v>
      </c>
      <c r="X56" s="156">
        <f t="shared" si="20"/>
        <v>0</v>
      </c>
      <c r="Y56" s="156">
        <f t="shared" si="20"/>
        <v>0</v>
      </c>
      <c r="Z56" s="156">
        <f t="shared" si="20"/>
        <v>0</v>
      </c>
      <c r="AA56" s="156">
        <f t="shared" si="20"/>
        <v>0</v>
      </c>
      <c r="AB56" s="156">
        <f t="shared" si="20"/>
        <v>0</v>
      </c>
      <c r="AC56" s="156">
        <f t="shared" si="20"/>
        <v>0</v>
      </c>
      <c r="AD56" s="156">
        <f t="shared" si="20"/>
        <v>0</v>
      </c>
      <c r="AE56" s="156">
        <f t="shared" si="20"/>
        <v>0</v>
      </c>
      <c r="AF56" s="156">
        <f t="shared" si="20"/>
        <v>0</v>
      </c>
      <c r="AG56" s="156">
        <f t="shared" si="20"/>
        <v>0</v>
      </c>
      <c r="AH56" s="156">
        <f t="shared" si="20"/>
        <v>0</v>
      </c>
      <c r="AI56" s="156">
        <f t="shared" si="20"/>
        <v>0</v>
      </c>
      <c r="AJ56" s="156">
        <f t="shared" si="20"/>
        <v>0</v>
      </c>
      <c r="AK56" s="156">
        <f t="shared" si="20"/>
        <v>0</v>
      </c>
      <c r="AL56" s="156">
        <f t="shared" si="20"/>
        <v>0</v>
      </c>
      <c r="AM56" s="156">
        <f t="shared" si="20"/>
        <v>0</v>
      </c>
      <c r="AN56" s="156">
        <f t="shared" si="20"/>
        <v>0</v>
      </c>
    </row>
    <row r="57" spans="1:40" s="15" customFormat="1" ht="13.5">
      <c r="A57" s="155" t="s">
        <v>201</v>
      </c>
      <c r="B57" s="149">
        <v>1350941</v>
      </c>
      <c r="C57" s="150">
        <v>695363</v>
      </c>
      <c r="D57" s="151">
        <f t="shared" si="10"/>
        <v>51.47</v>
      </c>
      <c r="E57" s="149">
        <v>938733</v>
      </c>
      <c r="F57" s="149">
        <v>422868</v>
      </c>
      <c r="G57" s="149">
        <v>74382</v>
      </c>
      <c r="H57" s="149">
        <v>74382</v>
      </c>
      <c r="I57" s="149">
        <v>179154</v>
      </c>
      <c r="J57" s="149">
        <v>88271</v>
      </c>
      <c r="K57" s="149">
        <v>24426</v>
      </c>
      <c r="L57" s="149">
        <v>12029</v>
      </c>
      <c r="M57" s="149">
        <v>52986</v>
      </c>
      <c r="N57" s="149">
        <v>49730</v>
      </c>
      <c r="O57" s="149">
        <v>0</v>
      </c>
      <c r="P57" s="149">
        <v>0</v>
      </c>
      <c r="Q57" s="149">
        <v>42000</v>
      </c>
      <c r="R57" s="149">
        <v>28709</v>
      </c>
      <c r="S57" s="165">
        <v>594</v>
      </c>
      <c r="T57" s="152">
        <f t="shared" si="11"/>
        <v>195.1</v>
      </c>
      <c r="U57" s="153">
        <f t="shared" si="12"/>
        <v>0.45</v>
      </c>
      <c r="V57" s="153">
        <f t="shared" si="5"/>
        <v>0.68</v>
      </c>
      <c r="W57" s="165">
        <v>0</v>
      </c>
      <c r="X57" s="165">
        <v>0</v>
      </c>
      <c r="Y57" s="165">
        <v>0</v>
      </c>
      <c r="Z57" s="165">
        <v>0</v>
      </c>
      <c r="AA57" s="165">
        <v>2160</v>
      </c>
      <c r="AB57" s="165">
        <v>900</v>
      </c>
      <c r="AC57" s="165">
        <v>0</v>
      </c>
      <c r="AD57" s="165">
        <v>0</v>
      </c>
      <c r="AE57" s="148">
        <v>0</v>
      </c>
      <c r="AF57" s="148">
        <v>0</v>
      </c>
      <c r="AG57" s="148">
        <v>0</v>
      </c>
      <c r="AH57" s="148">
        <v>0</v>
      </c>
      <c r="AI57" s="148">
        <v>0</v>
      </c>
      <c r="AJ57" s="148">
        <v>0</v>
      </c>
      <c r="AK57" s="148">
        <v>0</v>
      </c>
      <c r="AL57" s="148">
        <v>0</v>
      </c>
      <c r="AM57" s="148">
        <v>0</v>
      </c>
      <c r="AN57" s="148">
        <v>0</v>
      </c>
    </row>
    <row r="58" spans="1:40" s="15" customFormat="1" ht="13.5">
      <c r="A58" s="155">
        <v>80140</v>
      </c>
      <c r="B58" s="156">
        <f>B57</f>
        <v>1350941</v>
      </c>
      <c r="C58" s="156">
        <f>C57</f>
        <v>695363</v>
      </c>
      <c r="D58" s="157">
        <f t="shared" si="10"/>
        <v>51.47</v>
      </c>
      <c r="E58" s="156">
        <f aca="true" t="shared" si="21" ref="E58:S58">E57</f>
        <v>938733</v>
      </c>
      <c r="F58" s="156">
        <f t="shared" si="21"/>
        <v>422868</v>
      </c>
      <c r="G58" s="156">
        <f t="shared" si="21"/>
        <v>74382</v>
      </c>
      <c r="H58" s="156">
        <f t="shared" si="21"/>
        <v>74382</v>
      </c>
      <c r="I58" s="156">
        <f t="shared" si="21"/>
        <v>179154</v>
      </c>
      <c r="J58" s="156">
        <f t="shared" si="21"/>
        <v>88271</v>
      </c>
      <c r="K58" s="156">
        <f t="shared" si="21"/>
        <v>24426</v>
      </c>
      <c r="L58" s="156">
        <f t="shared" si="21"/>
        <v>12029</v>
      </c>
      <c r="M58" s="156">
        <f t="shared" si="21"/>
        <v>52986</v>
      </c>
      <c r="N58" s="156">
        <f t="shared" si="21"/>
        <v>49730</v>
      </c>
      <c r="O58" s="156">
        <f t="shared" si="21"/>
        <v>0</v>
      </c>
      <c r="P58" s="156">
        <f t="shared" si="21"/>
        <v>0</v>
      </c>
      <c r="Q58" s="156">
        <f t="shared" si="21"/>
        <v>42000</v>
      </c>
      <c r="R58" s="156">
        <f t="shared" si="21"/>
        <v>28709</v>
      </c>
      <c r="S58" s="156">
        <f t="shared" si="21"/>
        <v>594</v>
      </c>
      <c r="T58" s="158">
        <f t="shared" si="11"/>
        <v>195.1</v>
      </c>
      <c r="U58" s="159">
        <f t="shared" si="12"/>
        <v>0.45</v>
      </c>
      <c r="V58" s="159">
        <f t="shared" si="5"/>
        <v>0.68</v>
      </c>
      <c r="W58" s="156">
        <f aca="true" t="shared" si="22" ref="W58:AN58">W57</f>
        <v>0</v>
      </c>
      <c r="X58" s="156">
        <f t="shared" si="22"/>
        <v>0</v>
      </c>
      <c r="Y58" s="156">
        <f t="shared" si="22"/>
        <v>0</v>
      </c>
      <c r="Z58" s="156">
        <f t="shared" si="22"/>
        <v>0</v>
      </c>
      <c r="AA58" s="156">
        <f t="shared" si="22"/>
        <v>2160</v>
      </c>
      <c r="AB58" s="156">
        <f t="shared" si="22"/>
        <v>900</v>
      </c>
      <c r="AC58" s="156">
        <f t="shared" si="22"/>
        <v>0</v>
      </c>
      <c r="AD58" s="156">
        <f t="shared" si="22"/>
        <v>0</v>
      </c>
      <c r="AE58" s="156">
        <f t="shared" si="22"/>
        <v>0</v>
      </c>
      <c r="AF58" s="156">
        <f t="shared" si="22"/>
        <v>0</v>
      </c>
      <c r="AG58" s="156">
        <f t="shared" si="22"/>
        <v>0</v>
      </c>
      <c r="AH58" s="156">
        <f t="shared" si="22"/>
        <v>0</v>
      </c>
      <c r="AI58" s="156">
        <f t="shared" si="22"/>
        <v>0</v>
      </c>
      <c r="AJ58" s="156">
        <f t="shared" si="22"/>
        <v>0</v>
      </c>
      <c r="AK58" s="156">
        <f t="shared" si="22"/>
        <v>0</v>
      </c>
      <c r="AL58" s="156">
        <f t="shared" si="22"/>
        <v>0</v>
      </c>
      <c r="AM58" s="156">
        <f t="shared" si="22"/>
        <v>0</v>
      </c>
      <c r="AN58" s="156">
        <f t="shared" si="22"/>
        <v>0</v>
      </c>
    </row>
    <row r="59" spans="1:40" s="15" customFormat="1" ht="13.5">
      <c r="A59" s="155" t="s">
        <v>202</v>
      </c>
      <c r="B59" s="149">
        <v>199271</v>
      </c>
      <c r="C59" s="149">
        <v>92296</v>
      </c>
      <c r="D59" s="151">
        <f t="shared" si="10"/>
        <v>46.32</v>
      </c>
      <c r="E59" s="149">
        <v>92512</v>
      </c>
      <c r="F59" s="149">
        <v>47244</v>
      </c>
      <c r="G59" s="149">
        <v>1596</v>
      </c>
      <c r="H59" s="149">
        <v>1595</v>
      </c>
      <c r="I59" s="149">
        <v>16532</v>
      </c>
      <c r="J59" s="149">
        <v>8854</v>
      </c>
      <c r="K59" s="149">
        <v>2254</v>
      </c>
      <c r="L59" s="149">
        <v>1196</v>
      </c>
      <c r="M59" s="149">
        <v>4177</v>
      </c>
      <c r="N59" s="149">
        <v>3233</v>
      </c>
      <c r="O59" s="149">
        <v>0</v>
      </c>
      <c r="P59" s="149">
        <v>0</v>
      </c>
      <c r="Q59" s="149">
        <v>6000</v>
      </c>
      <c r="R59" s="149">
        <v>1788</v>
      </c>
      <c r="S59" s="149">
        <v>0</v>
      </c>
      <c r="T59" s="158"/>
      <c r="U59" s="159">
        <f t="shared" si="12"/>
        <v>0.51</v>
      </c>
      <c r="V59" s="159">
        <f t="shared" si="5"/>
        <v>0.3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49">
        <v>0</v>
      </c>
      <c r="AC59" s="149">
        <v>0</v>
      </c>
      <c r="AD59" s="149">
        <v>0</v>
      </c>
      <c r="AE59" s="149">
        <v>0</v>
      </c>
      <c r="AF59" s="149">
        <v>0</v>
      </c>
      <c r="AG59" s="148">
        <v>0</v>
      </c>
      <c r="AH59" s="148">
        <v>0</v>
      </c>
      <c r="AI59" s="148">
        <v>0</v>
      </c>
      <c r="AJ59" s="148">
        <v>0</v>
      </c>
      <c r="AK59" s="148">
        <v>0</v>
      </c>
      <c r="AL59" s="148">
        <v>0</v>
      </c>
      <c r="AM59" s="148">
        <v>0</v>
      </c>
      <c r="AN59" s="148">
        <v>0</v>
      </c>
    </row>
    <row r="60" spans="1:40" s="15" customFormat="1" ht="13.5">
      <c r="A60" s="155">
        <v>80141</v>
      </c>
      <c r="B60" s="156">
        <f>B59</f>
        <v>199271</v>
      </c>
      <c r="C60" s="156">
        <f>C59</f>
        <v>92296</v>
      </c>
      <c r="D60" s="157">
        <f t="shared" si="10"/>
        <v>46.32</v>
      </c>
      <c r="E60" s="156">
        <f aca="true" t="shared" si="23" ref="E60:S60">E59</f>
        <v>92512</v>
      </c>
      <c r="F60" s="156">
        <f t="shared" si="23"/>
        <v>47244</v>
      </c>
      <c r="G60" s="156">
        <f t="shared" si="23"/>
        <v>1596</v>
      </c>
      <c r="H60" s="156">
        <f t="shared" si="23"/>
        <v>1595</v>
      </c>
      <c r="I60" s="156">
        <f t="shared" si="23"/>
        <v>16532</v>
      </c>
      <c r="J60" s="156">
        <f t="shared" si="23"/>
        <v>8854</v>
      </c>
      <c r="K60" s="156">
        <f t="shared" si="23"/>
        <v>2254</v>
      </c>
      <c r="L60" s="156">
        <f t="shared" si="23"/>
        <v>1196</v>
      </c>
      <c r="M60" s="156">
        <f t="shared" si="23"/>
        <v>4177</v>
      </c>
      <c r="N60" s="156">
        <f t="shared" si="23"/>
        <v>3233</v>
      </c>
      <c r="O60" s="156">
        <f t="shared" si="23"/>
        <v>0</v>
      </c>
      <c r="P60" s="156">
        <f t="shared" si="23"/>
        <v>0</v>
      </c>
      <c r="Q60" s="156">
        <f t="shared" si="23"/>
        <v>6000</v>
      </c>
      <c r="R60" s="156">
        <f t="shared" si="23"/>
        <v>1788</v>
      </c>
      <c r="S60" s="156">
        <f t="shared" si="23"/>
        <v>0</v>
      </c>
      <c r="T60" s="158"/>
      <c r="U60" s="159">
        <f t="shared" si="12"/>
        <v>0.51</v>
      </c>
      <c r="V60" s="159">
        <f t="shared" si="5"/>
        <v>0.3</v>
      </c>
      <c r="W60" s="156">
        <f aca="true" t="shared" si="24" ref="W60:AN60">W59</f>
        <v>0</v>
      </c>
      <c r="X60" s="156">
        <f t="shared" si="24"/>
        <v>0</v>
      </c>
      <c r="Y60" s="156">
        <f t="shared" si="24"/>
        <v>0</v>
      </c>
      <c r="Z60" s="156">
        <f t="shared" si="24"/>
        <v>0</v>
      </c>
      <c r="AA60" s="156">
        <f t="shared" si="24"/>
        <v>0</v>
      </c>
      <c r="AB60" s="156">
        <f t="shared" si="24"/>
        <v>0</v>
      </c>
      <c r="AC60" s="156">
        <f t="shared" si="24"/>
        <v>0</v>
      </c>
      <c r="AD60" s="156">
        <f t="shared" si="24"/>
        <v>0</v>
      </c>
      <c r="AE60" s="156">
        <f t="shared" si="24"/>
        <v>0</v>
      </c>
      <c r="AF60" s="156">
        <f t="shared" si="24"/>
        <v>0</v>
      </c>
      <c r="AG60" s="156">
        <f t="shared" si="24"/>
        <v>0</v>
      </c>
      <c r="AH60" s="156">
        <f t="shared" si="24"/>
        <v>0</v>
      </c>
      <c r="AI60" s="156">
        <f t="shared" si="24"/>
        <v>0</v>
      </c>
      <c r="AJ60" s="156">
        <f t="shared" si="24"/>
        <v>0</v>
      </c>
      <c r="AK60" s="156">
        <f t="shared" si="24"/>
        <v>0</v>
      </c>
      <c r="AL60" s="156">
        <f t="shared" si="24"/>
        <v>0</v>
      </c>
      <c r="AM60" s="156">
        <f t="shared" si="24"/>
        <v>0</v>
      </c>
      <c r="AN60" s="156">
        <f t="shared" si="24"/>
        <v>0</v>
      </c>
    </row>
    <row r="61" spans="1:40" s="15" customFormat="1" ht="13.5">
      <c r="A61" s="155" t="s">
        <v>165</v>
      </c>
      <c r="B61" s="165">
        <v>209958</v>
      </c>
      <c r="C61" s="166">
        <v>102421</v>
      </c>
      <c r="D61" s="151">
        <f t="shared" si="10"/>
        <v>48.78</v>
      </c>
      <c r="E61" s="165">
        <v>149193</v>
      </c>
      <c r="F61" s="165">
        <v>69257</v>
      </c>
      <c r="G61" s="165">
        <v>11140</v>
      </c>
      <c r="H61" s="165">
        <v>11138</v>
      </c>
      <c r="I61" s="165">
        <v>28456</v>
      </c>
      <c r="J61" s="165">
        <v>13706</v>
      </c>
      <c r="K61" s="165">
        <v>3880</v>
      </c>
      <c r="L61" s="165">
        <v>1873</v>
      </c>
      <c r="M61" s="165">
        <v>7950</v>
      </c>
      <c r="N61" s="165">
        <v>5300</v>
      </c>
      <c r="O61" s="165">
        <v>0</v>
      </c>
      <c r="P61" s="165">
        <v>0</v>
      </c>
      <c r="Q61" s="165">
        <v>0</v>
      </c>
      <c r="R61" s="165">
        <v>0</v>
      </c>
      <c r="S61" s="165">
        <v>100</v>
      </c>
      <c r="T61" s="152">
        <f aca="true" t="shared" si="25" ref="T61:T76">C61/S61/6</f>
        <v>170.7</v>
      </c>
      <c r="U61" s="153">
        <f t="shared" si="12"/>
        <v>0.46</v>
      </c>
      <c r="V61" s="159"/>
      <c r="W61" s="165">
        <v>0</v>
      </c>
      <c r="X61" s="165">
        <v>0</v>
      </c>
      <c r="Y61" s="165">
        <v>0</v>
      </c>
      <c r="Z61" s="165">
        <v>0</v>
      </c>
      <c r="AA61" s="165">
        <v>0</v>
      </c>
      <c r="AB61" s="165">
        <v>0</v>
      </c>
      <c r="AC61" s="165">
        <v>0</v>
      </c>
      <c r="AD61" s="165">
        <v>0</v>
      </c>
      <c r="AE61" s="148">
        <v>0</v>
      </c>
      <c r="AF61" s="148">
        <v>0</v>
      </c>
      <c r="AG61" s="148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48">
        <v>0</v>
      </c>
    </row>
    <row r="62" spans="1:40" s="15" customFormat="1" ht="13.5">
      <c r="A62" s="155">
        <v>85401</v>
      </c>
      <c r="B62" s="164">
        <f>B61</f>
        <v>209958</v>
      </c>
      <c r="C62" s="164">
        <f>C61</f>
        <v>102421</v>
      </c>
      <c r="D62" s="157">
        <f t="shared" si="10"/>
        <v>48.78</v>
      </c>
      <c r="E62" s="164">
        <f aca="true" t="shared" si="26" ref="E62:S62">E61</f>
        <v>149193</v>
      </c>
      <c r="F62" s="164">
        <f t="shared" si="26"/>
        <v>69257</v>
      </c>
      <c r="G62" s="164">
        <f t="shared" si="26"/>
        <v>11140</v>
      </c>
      <c r="H62" s="164">
        <f t="shared" si="26"/>
        <v>11138</v>
      </c>
      <c r="I62" s="164">
        <f t="shared" si="26"/>
        <v>28456</v>
      </c>
      <c r="J62" s="164">
        <f t="shared" si="26"/>
        <v>13706</v>
      </c>
      <c r="K62" s="164">
        <f t="shared" si="26"/>
        <v>3880</v>
      </c>
      <c r="L62" s="164">
        <f t="shared" si="26"/>
        <v>1873</v>
      </c>
      <c r="M62" s="164">
        <f t="shared" si="26"/>
        <v>7950</v>
      </c>
      <c r="N62" s="164">
        <f t="shared" si="26"/>
        <v>5300</v>
      </c>
      <c r="O62" s="164">
        <f t="shared" si="26"/>
        <v>0</v>
      </c>
      <c r="P62" s="164">
        <f t="shared" si="26"/>
        <v>0</v>
      </c>
      <c r="Q62" s="164">
        <f t="shared" si="26"/>
        <v>0</v>
      </c>
      <c r="R62" s="164">
        <f t="shared" si="26"/>
        <v>0</v>
      </c>
      <c r="S62" s="164">
        <f t="shared" si="26"/>
        <v>100</v>
      </c>
      <c r="T62" s="158">
        <f t="shared" si="25"/>
        <v>170.7</v>
      </c>
      <c r="U62" s="159">
        <f t="shared" si="12"/>
        <v>0.46</v>
      </c>
      <c r="V62" s="159"/>
      <c r="W62" s="164">
        <f aca="true" t="shared" si="27" ref="W62:AN62">W61</f>
        <v>0</v>
      </c>
      <c r="X62" s="164">
        <f t="shared" si="27"/>
        <v>0</v>
      </c>
      <c r="Y62" s="164">
        <f t="shared" si="27"/>
        <v>0</v>
      </c>
      <c r="Z62" s="164">
        <f t="shared" si="27"/>
        <v>0</v>
      </c>
      <c r="AA62" s="164">
        <f t="shared" si="27"/>
        <v>0</v>
      </c>
      <c r="AB62" s="164">
        <f t="shared" si="27"/>
        <v>0</v>
      </c>
      <c r="AC62" s="164">
        <f t="shared" si="27"/>
        <v>0</v>
      </c>
      <c r="AD62" s="164">
        <f t="shared" si="27"/>
        <v>0</v>
      </c>
      <c r="AE62" s="164">
        <f t="shared" si="27"/>
        <v>0</v>
      </c>
      <c r="AF62" s="164">
        <f t="shared" si="27"/>
        <v>0</v>
      </c>
      <c r="AG62" s="164">
        <f t="shared" si="27"/>
        <v>0</v>
      </c>
      <c r="AH62" s="164">
        <f t="shared" si="27"/>
        <v>0</v>
      </c>
      <c r="AI62" s="164">
        <f t="shared" si="27"/>
        <v>0</v>
      </c>
      <c r="AJ62" s="164">
        <f t="shared" si="27"/>
        <v>0</v>
      </c>
      <c r="AK62" s="164">
        <f t="shared" si="27"/>
        <v>0</v>
      </c>
      <c r="AL62" s="164">
        <f t="shared" si="27"/>
        <v>0</v>
      </c>
      <c r="AM62" s="164">
        <f t="shared" si="27"/>
        <v>0</v>
      </c>
      <c r="AN62" s="164">
        <f t="shared" si="27"/>
        <v>0</v>
      </c>
    </row>
    <row r="63" spans="1:40" s="15" customFormat="1" ht="13.5">
      <c r="A63" s="163" t="s">
        <v>166</v>
      </c>
      <c r="B63" s="149">
        <v>819551</v>
      </c>
      <c r="C63" s="149">
        <v>429704</v>
      </c>
      <c r="D63" s="151">
        <f t="shared" si="10"/>
        <v>52.43</v>
      </c>
      <c r="E63" s="149">
        <v>452552</v>
      </c>
      <c r="F63" s="149">
        <v>233570</v>
      </c>
      <c r="G63" s="149">
        <v>34981</v>
      </c>
      <c r="H63" s="149">
        <v>34981</v>
      </c>
      <c r="I63" s="149">
        <v>86305</v>
      </c>
      <c r="J63" s="149">
        <v>46365</v>
      </c>
      <c r="K63" s="149">
        <v>11767</v>
      </c>
      <c r="L63" s="149">
        <v>6336</v>
      </c>
      <c r="M63" s="149">
        <v>24820</v>
      </c>
      <c r="N63" s="149">
        <v>15000</v>
      </c>
      <c r="O63" s="149">
        <v>58000</v>
      </c>
      <c r="P63" s="149">
        <v>2536</v>
      </c>
      <c r="Q63" s="149">
        <v>47000</v>
      </c>
      <c r="R63" s="149">
        <v>35139</v>
      </c>
      <c r="S63" s="149">
        <v>27</v>
      </c>
      <c r="T63" s="152">
        <f t="shared" si="25"/>
        <v>2652.5</v>
      </c>
      <c r="U63" s="153">
        <f t="shared" si="12"/>
        <v>0.52</v>
      </c>
      <c r="V63" s="153">
        <f aca="true" t="shared" si="28" ref="V63:V76">R63/Q63</f>
        <v>0.75</v>
      </c>
      <c r="W63" s="149">
        <v>400</v>
      </c>
      <c r="X63" s="149">
        <v>200</v>
      </c>
      <c r="Y63" s="149">
        <v>0</v>
      </c>
      <c r="Z63" s="149">
        <v>0</v>
      </c>
      <c r="AA63" s="149">
        <v>1740</v>
      </c>
      <c r="AB63" s="149">
        <v>300</v>
      </c>
      <c r="AC63" s="149">
        <v>0</v>
      </c>
      <c r="AD63" s="149">
        <v>0</v>
      </c>
      <c r="AE63" s="148">
        <v>0</v>
      </c>
      <c r="AF63" s="148">
        <v>0</v>
      </c>
      <c r="AG63" s="148">
        <v>0</v>
      </c>
      <c r="AH63" s="148">
        <v>0</v>
      </c>
      <c r="AI63" s="148">
        <v>0</v>
      </c>
      <c r="AJ63" s="148">
        <v>0</v>
      </c>
      <c r="AK63" s="148">
        <v>0</v>
      </c>
      <c r="AL63" s="148">
        <v>0</v>
      </c>
      <c r="AM63" s="148">
        <v>0</v>
      </c>
      <c r="AN63" s="148">
        <v>0</v>
      </c>
    </row>
    <row r="64" spans="1:40" ht="13.5">
      <c r="A64" s="163" t="s">
        <v>167</v>
      </c>
      <c r="B64" s="149">
        <v>995054</v>
      </c>
      <c r="C64" s="149">
        <v>509586</v>
      </c>
      <c r="D64" s="151">
        <f t="shared" si="10"/>
        <v>51.21</v>
      </c>
      <c r="E64" s="149">
        <v>511591</v>
      </c>
      <c r="F64" s="149">
        <v>241950</v>
      </c>
      <c r="G64" s="149">
        <v>39838</v>
      </c>
      <c r="H64" s="149">
        <v>39837</v>
      </c>
      <c r="I64" s="149">
        <v>97022</v>
      </c>
      <c r="J64" s="149">
        <v>50861</v>
      </c>
      <c r="K64" s="149">
        <v>13228</v>
      </c>
      <c r="L64" s="149">
        <v>6897</v>
      </c>
      <c r="M64" s="149">
        <v>27089</v>
      </c>
      <c r="N64" s="149">
        <v>20119</v>
      </c>
      <c r="O64" s="149">
        <v>70000</v>
      </c>
      <c r="P64" s="149">
        <v>62259</v>
      </c>
      <c r="Q64" s="149">
        <v>59000</v>
      </c>
      <c r="R64" s="149">
        <v>28103</v>
      </c>
      <c r="S64" s="149">
        <v>40</v>
      </c>
      <c r="T64" s="152">
        <f t="shared" si="25"/>
        <v>2123.3</v>
      </c>
      <c r="U64" s="153">
        <f t="shared" si="12"/>
        <v>0.47</v>
      </c>
      <c r="V64" s="153">
        <f t="shared" si="28"/>
        <v>0.48</v>
      </c>
      <c r="W64" s="149">
        <v>3500</v>
      </c>
      <c r="X64" s="149">
        <v>797</v>
      </c>
      <c r="Y64" s="149">
        <v>0</v>
      </c>
      <c r="Z64" s="149">
        <v>0</v>
      </c>
      <c r="AA64" s="149">
        <v>1830</v>
      </c>
      <c r="AB64" s="149">
        <v>1080</v>
      </c>
      <c r="AC64" s="149">
        <v>0</v>
      </c>
      <c r="AD64" s="149">
        <v>0</v>
      </c>
      <c r="AE64" s="154">
        <v>0</v>
      </c>
      <c r="AF64" s="154">
        <v>0</v>
      </c>
      <c r="AG64" s="160">
        <v>0</v>
      </c>
      <c r="AH64" s="160">
        <v>0</v>
      </c>
      <c r="AI64" s="154">
        <v>0</v>
      </c>
      <c r="AJ64" s="154">
        <v>0</v>
      </c>
      <c r="AK64" s="154">
        <v>0</v>
      </c>
      <c r="AL64" s="154">
        <v>0</v>
      </c>
      <c r="AM64" s="154">
        <v>0</v>
      </c>
      <c r="AN64" s="154">
        <v>0</v>
      </c>
    </row>
    <row r="65" spans="1:40" ht="13.5">
      <c r="A65" s="155" t="s">
        <v>203</v>
      </c>
      <c r="B65" s="156">
        <f>B63+B64</f>
        <v>1814605</v>
      </c>
      <c r="C65" s="156">
        <f>C63+C64</f>
        <v>939290</v>
      </c>
      <c r="D65" s="157">
        <f t="shared" si="10"/>
        <v>51.76</v>
      </c>
      <c r="E65" s="156">
        <f aca="true" t="shared" si="29" ref="E65:S65">E63+E64</f>
        <v>964143</v>
      </c>
      <c r="F65" s="156">
        <f t="shared" si="29"/>
        <v>475520</v>
      </c>
      <c r="G65" s="156">
        <f t="shared" si="29"/>
        <v>74819</v>
      </c>
      <c r="H65" s="156">
        <f t="shared" si="29"/>
        <v>74818</v>
      </c>
      <c r="I65" s="156">
        <f t="shared" si="29"/>
        <v>183327</v>
      </c>
      <c r="J65" s="156">
        <f t="shared" si="29"/>
        <v>97226</v>
      </c>
      <c r="K65" s="156">
        <f t="shared" si="29"/>
        <v>24995</v>
      </c>
      <c r="L65" s="156">
        <f t="shared" si="29"/>
        <v>13233</v>
      </c>
      <c r="M65" s="156">
        <f t="shared" si="29"/>
        <v>51909</v>
      </c>
      <c r="N65" s="156">
        <f t="shared" si="29"/>
        <v>35119</v>
      </c>
      <c r="O65" s="156">
        <f t="shared" si="29"/>
        <v>128000</v>
      </c>
      <c r="P65" s="156">
        <f t="shared" si="29"/>
        <v>64795</v>
      </c>
      <c r="Q65" s="156">
        <f t="shared" si="29"/>
        <v>106000</v>
      </c>
      <c r="R65" s="156">
        <f t="shared" si="29"/>
        <v>63242</v>
      </c>
      <c r="S65" s="156">
        <f t="shared" si="29"/>
        <v>67</v>
      </c>
      <c r="T65" s="158">
        <f t="shared" si="25"/>
        <v>2336.5</v>
      </c>
      <c r="U65" s="159">
        <f t="shared" si="12"/>
        <v>0.49</v>
      </c>
      <c r="V65" s="159">
        <f t="shared" si="28"/>
        <v>0.6</v>
      </c>
      <c r="W65" s="156">
        <f aca="true" t="shared" si="30" ref="W65:AN65">W63+W64</f>
        <v>3900</v>
      </c>
      <c r="X65" s="156">
        <f t="shared" si="30"/>
        <v>997</v>
      </c>
      <c r="Y65" s="156">
        <f t="shared" si="30"/>
        <v>0</v>
      </c>
      <c r="Z65" s="156">
        <f t="shared" si="30"/>
        <v>0</v>
      </c>
      <c r="AA65" s="156">
        <f t="shared" si="30"/>
        <v>3570</v>
      </c>
      <c r="AB65" s="156">
        <f t="shared" si="30"/>
        <v>1380</v>
      </c>
      <c r="AC65" s="156">
        <f t="shared" si="30"/>
        <v>0</v>
      </c>
      <c r="AD65" s="156">
        <f t="shared" si="30"/>
        <v>0</v>
      </c>
      <c r="AE65" s="156">
        <f t="shared" si="30"/>
        <v>0</v>
      </c>
      <c r="AF65" s="156">
        <f t="shared" si="30"/>
        <v>0</v>
      </c>
      <c r="AG65" s="156">
        <f t="shared" si="30"/>
        <v>0</v>
      </c>
      <c r="AH65" s="156">
        <f t="shared" si="30"/>
        <v>0</v>
      </c>
      <c r="AI65" s="156">
        <f t="shared" si="30"/>
        <v>0</v>
      </c>
      <c r="AJ65" s="156">
        <f t="shared" si="30"/>
        <v>0</v>
      </c>
      <c r="AK65" s="156">
        <f t="shared" si="30"/>
        <v>0</v>
      </c>
      <c r="AL65" s="156">
        <f t="shared" si="30"/>
        <v>0</v>
      </c>
      <c r="AM65" s="156">
        <f t="shared" si="30"/>
        <v>0</v>
      </c>
      <c r="AN65" s="156">
        <f t="shared" si="30"/>
        <v>0</v>
      </c>
    </row>
    <row r="66" spans="1:40" ht="13.5">
      <c r="A66" s="163" t="s">
        <v>169</v>
      </c>
      <c r="B66" s="149">
        <v>867558</v>
      </c>
      <c r="C66" s="149">
        <v>465227</v>
      </c>
      <c r="D66" s="151">
        <f t="shared" si="10"/>
        <v>53.62</v>
      </c>
      <c r="E66" s="160">
        <v>618522</v>
      </c>
      <c r="F66" s="149">
        <v>301029</v>
      </c>
      <c r="G66" s="149">
        <v>43667</v>
      </c>
      <c r="H66" s="149">
        <v>43666</v>
      </c>
      <c r="I66" s="149">
        <v>116956</v>
      </c>
      <c r="J66" s="149">
        <v>61472</v>
      </c>
      <c r="K66" s="149">
        <v>15945</v>
      </c>
      <c r="L66" s="149">
        <v>11054</v>
      </c>
      <c r="M66" s="149">
        <v>33171</v>
      </c>
      <c r="N66" s="149">
        <v>22114</v>
      </c>
      <c r="O66" s="149">
        <v>0</v>
      </c>
      <c r="P66" s="149">
        <v>0</v>
      </c>
      <c r="Q66" s="149">
        <v>10000</v>
      </c>
      <c r="R66" s="149">
        <v>5008</v>
      </c>
      <c r="S66" s="149">
        <v>2750</v>
      </c>
      <c r="T66" s="152">
        <f t="shared" si="25"/>
        <v>28.2</v>
      </c>
      <c r="U66" s="153">
        <f t="shared" si="12"/>
        <v>0.49</v>
      </c>
      <c r="V66" s="153">
        <f t="shared" si="28"/>
        <v>0.5</v>
      </c>
      <c r="W66" s="149">
        <v>0</v>
      </c>
      <c r="X66" s="149">
        <v>0</v>
      </c>
      <c r="Y66" s="149">
        <v>0</v>
      </c>
      <c r="Z66" s="149">
        <v>0</v>
      </c>
      <c r="AA66" s="149">
        <v>0</v>
      </c>
      <c r="AB66" s="149">
        <v>0</v>
      </c>
      <c r="AC66" s="149">
        <v>0</v>
      </c>
      <c r="AD66" s="149">
        <v>0</v>
      </c>
      <c r="AE66" s="154">
        <v>0</v>
      </c>
      <c r="AF66" s="154">
        <v>0</v>
      </c>
      <c r="AG66" s="154">
        <v>0</v>
      </c>
      <c r="AH66" s="154">
        <v>0</v>
      </c>
      <c r="AI66" s="154">
        <v>0</v>
      </c>
      <c r="AJ66" s="154">
        <v>0</v>
      </c>
      <c r="AK66" s="154">
        <v>1500</v>
      </c>
      <c r="AL66" s="154">
        <v>600</v>
      </c>
      <c r="AM66" s="154">
        <v>0</v>
      </c>
      <c r="AN66" s="154">
        <v>0</v>
      </c>
    </row>
    <row r="67" spans="1:40" ht="13.5">
      <c r="A67" s="163" t="s">
        <v>170</v>
      </c>
      <c r="B67" s="149">
        <v>721602</v>
      </c>
      <c r="C67" s="149">
        <v>412848</v>
      </c>
      <c r="D67" s="151">
        <f t="shared" si="10"/>
        <v>57.21</v>
      </c>
      <c r="E67" s="160">
        <v>502744</v>
      </c>
      <c r="F67" s="149">
        <v>282931</v>
      </c>
      <c r="G67" s="149">
        <v>37677</v>
      </c>
      <c r="H67" s="149">
        <v>37677</v>
      </c>
      <c r="I67" s="149">
        <v>94930</v>
      </c>
      <c r="J67" s="149">
        <v>53711</v>
      </c>
      <c r="K67" s="149">
        <v>12942</v>
      </c>
      <c r="L67" s="149">
        <v>7192</v>
      </c>
      <c r="M67" s="149">
        <v>26493</v>
      </c>
      <c r="N67" s="149">
        <v>15000</v>
      </c>
      <c r="O67" s="149">
        <v>0</v>
      </c>
      <c r="P67" s="149">
        <v>0</v>
      </c>
      <c r="Q67" s="149">
        <v>8000</v>
      </c>
      <c r="R67" s="149">
        <v>2925</v>
      </c>
      <c r="S67" s="149">
        <v>2334</v>
      </c>
      <c r="T67" s="152">
        <f t="shared" si="25"/>
        <v>29.5</v>
      </c>
      <c r="U67" s="153">
        <f t="shared" si="12"/>
        <v>0.56</v>
      </c>
      <c r="V67" s="153">
        <f t="shared" si="28"/>
        <v>0.37</v>
      </c>
      <c r="W67" s="149">
        <v>0</v>
      </c>
      <c r="X67" s="149">
        <v>0</v>
      </c>
      <c r="Y67" s="149">
        <v>0</v>
      </c>
      <c r="Z67" s="149">
        <v>0</v>
      </c>
      <c r="AA67" s="149">
        <v>0</v>
      </c>
      <c r="AB67" s="149">
        <v>0</v>
      </c>
      <c r="AC67" s="149">
        <v>0</v>
      </c>
      <c r="AD67" s="149">
        <v>0</v>
      </c>
      <c r="AE67" s="154">
        <v>0</v>
      </c>
      <c r="AF67" s="154">
        <v>0</v>
      </c>
      <c r="AG67" s="154">
        <v>0</v>
      </c>
      <c r="AH67" s="154">
        <v>0</v>
      </c>
      <c r="AI67" s="154">
        <v>0</v>
      </c>
      <c r="AJ67" s="154">
        <v>0</v>
      </c>
      <c r="AK67" s="154">
        <v>3210</v>
      </c>
      <c r="AL67" s="154">
        <v>3000</v>
      </c>
      <c r="AM67" s="154">
        <v>0</v>
      </c>
      <c r="AN67" s="154">
        <v>0</v>
      </c>
    </row>
    <row r="68" spans="1:40" ht="13.5">
      <c r="A68" s="163" t="s">
        <v>171</v>
      </c>
      <c r="B68" s="149">
        <v>775130</v>
      </c>
      <c r="C68" s="149">
        <v>407163</v>
      </c>
      <c r="D68" s="151">
        <f t="shared" si="10"/>
        <v>52.53</v>
      </c>
      <c r="E68" s="160">
        <v>534421</v>
      </c>
      <c r="F68" s="149">
        <v>268297</v>
      </c>
      <c r="G68" s="149">
        <v>36710</v>
      </c>
      <c r="H68" s="149">
        <v>36683</v>
      </c>
      <c r="I68" s="149">
        <v>100858</v>
      </c>
      <c r="J68" s="149">
        <v>49225</v>
      </c>
      <c r="K68" s="149">
        <v>13752</v>
      </c>
      <c r="L68" s="149">
        <v>7076</v>
      </c>
      <c r="M68" s="149">
        <v>27158</v>
      </c>
      <c r="N68" s="149">
        <v>20368</v>
      </c>
      <c r="O68" s="149">
        <v>0</v>
      </c>
      <c r="P68" s="149">
        <v>0</v>
      </c>
      <c r="Q68" s="149">
        <v>12000</v>
      </c>
      <c r="R68" s="149">
        <v>6506</v>
      </c>
      <c r="S68" s="149">
        <v>2320</v>
      </c>
      <c r="T68" s="152">
        <f t="shared" si="25"/>
        <v>29.3</v>
      </c>
      <c r="U68" s="153">
        <f t="shared" si="12"/>
        <v>0.5</v>
      </c>
      <c r="V68" s="153">
        <f t="shared" si="28"/>
        <v>0.54</v>
      </c>
      <c r="W68" s="149">
        <v>0</v>
      </c>
      <c r="X68" s="149">
        <v>0</v>
      </c>
      <c r="Y68" s="149">
        <v>0</v>
      </c>
      <c r="Z68" s="149">
        <v>0</v>
      </c>
      <c r="AA68" s="149">
        <v>0</v>
      </c>
      <c r="AB68" s="149">
        <v>0</v>
      </c>
      <c r="AC68" s="149">
        <v>0</v>
      </c>
      <c r="AD68" s="149">
        <v>0</v>
      </c>
      <c r="AE68" s="154">
        <v>0</v>
      </c>
      <c r="AF68" s="154">
        <v>0</v>
      </c>
      <c r="AG68" s="154">
        <v>0</v>
      </c>
      <c r="AH68" s="154">
        <v>0</v>
      </c>
      <c r="AI68" s="154">
        <v>0</v>
      </c>
      <c r="AJ68" s="154">
        <v>0</v>
      </c>
      <c r="AK68" s="154">
        <v>780</v>
      </c>
      <c r="AL68" s="154"/>
      <c r="AM68" s="154"/>
      <c r="AN68" s="154"/>
    </row>
    <row r="69" spans="1:40" ht="13.5">
      <c r="A69" s="155" t="s">
        <v>204</v>
      </c>
      <c r="B69" s="156">
        <f>SUM(B66:B68)</f>
        <v>2364290</v>
      </c>
      <c r="C69" s="156">
        <f>SUM(C66:C68)</f>
        <v>1285238</v>
      </c>
      <c r="D69" s="157">
        <f aca="true" t="shared" si="31" ref="D69:D76">C69*100/B69</f>
        <v>54.36</v>
      </c>
      <c r="E69" s="156">
        <f aca="true" t="shared" si="32" ref="E69:S69">SUM(E66:E68)</f>
        <v>1655687</v>
      </c>
      <c r="F69" s="156">
        <f t="shared" si="32"/>
        <v>852257</v>
      </c>
      <c r="G69" s="156">
        <f t="shared" si="32"/>
        <v>118054</v>
      </c>
      <c r="H69" s="156">
        <f t="shared" si="32"/>
        <v>118026</v>
      </c>
      <c r="I69" s="156">
        <f t="shared" si="32"/>
        <v>312744</v>
      </c>
      <c r="J69" s="156">
        <f t="shared" si="32"/>
        <v>164408</v>
      </c>
      <c r="K69" s="156">
        <f t="shared" si="32"/>
        <v>42639</v>
      </c>
      <c r="L69" s="156">
        <f t="shared" si="32"/>
        <v>25322</v>
      </c>
      <c r="M69" s="156">
        <f t="shared" si="32"/>
        <v>86822</v>
      </c>
      <c r="N69" s="156">
        <f t="shared" si="32"/>
        <v>57482</v>
      </c>
      <c r="O69" s="156">
        <f t="shared" si="32"/>
        <v>0</v>
      </c>
      <c r="P69" s="156">
        <f t="shared" si="32"/>
        <v>0</v>
      </c>
      <c r="Q69" s="156">
        <f t="shared" si="32"/>
        <v>30000</v>
      </c>
      <c r="R69" s="156">
        <f t="shared" si="32"/>
        <v>14439</v>
      </c>
      <c r="S69" s="156">
        <f t="shared" si="32"/>
        <v>7404</v>
      </c>
      <c r="T69" s="158">
        <f t="shared" si="25"/>
        <v>28.9</v>
      </c>
      <c r="U69" s="159">
        <f aca="true" t="shared" si="33" ref="U69:U76">F69/E69</f>
        <v>0.51</v>
      </c>
      <c r="V69" s="159">
        <f t="shared" si="28"/>
        <v>0.48</v>
      </c>
      <c r="W69" s="156">
        <f aca="true" t="shared" si="34" ref="W69:AN69">SUM(W66:W68)</f>
        <v>0</v>
      </c>
      <c r="X69" s="156">
        <f t="shared" si="34"/>
        <v>0</v>
      </c>
      <c r="Y69" s="156">
        <f t="shared" si="34"/>
        <v>0</v>
      </c>
      <c r="Z69" s="156">
        <f t="shared" si="34"/>
        <v>0</v>
      </c>
      <c r="AA69" s="156">
        <f t="shared" si="34"/>
        <v>0</v>
      </c>
      <c r="AB69" s="156">
        <f t="shared" si="34"/>
        <v>0</v>
      </c>
      <c r="AC69" s="156">
        <f t="shared" si="34"/>
        <v>0</v>
      </c>
      <c r="AD69" s="156">
        <f t="shared" si="34"/>
        <v>0</v>
      </c>
      <c r="AE69" s="156">
        <f t="shared" si="34"/>
        <v>0</v>
      </c>
      <c r="AF69" s="156">
        <f t="shared" si="34"/>
        <v>0</v>
      </c>
      <c r="AG69" s="156">
        <f t="shared" si="34"/>
        <v>0</v>
      </c>
      <c r="AH69" s="156">
        <f t="shared" si="34"/>
        <v>0</v>
      </c>
      <c r="AI69" s="156">
        <f t="shared" si="34"/>
        <v>0</v>
      </c>
      <c r="AJ69" s="156">
        <f t="shared" si="34"/>
        <v>0</v>
      </c>
      <c r="AK69" s="156">
        <f t="shared" si="34"/>
        <v>5490</v>
      </c>
      <c r="AL69" s="156">
        <f t="shared" si="34"/>
        <v>3600</v>
      </c>
      <c r="AM69" s="156">
        <f t="shared" si="34"/>
        <v>0</v>
      </c>
      <c r="AN69" s="156">
        <f t="shared" si="34"/>
        <v>0</v>
      </c>
    </row>
    <row r="70" spans="1:40" ht="13.5">
      <c r="A70" s="155" t="s">
        <v>205</v>
      </c>
      <c r="B70" s="149">
        <v>873293</v>
      </c>
      <c r="C70" s="149">
        <v>474869</v>
      </c>
      <c r="D70" s="151">
        <f t="shared" si="31"/>
        <v>54.38</v>
      </c>
      <c r="E70" s="149">
        <v>541695</v>
      </c>
      <c r="F70" s="149">
        <v>250659</v>
      </c>
      <c r="G70" s="149">
        <v>37008</v>
      </c>
      <c r="H70" s="149">
        <v>37008</v>
      </c>
      <c r="I70" s="149">
        <v>101707</v>
      </c>
      <c r="J70" s="149">
        <v>50279</v>
      </c>
      <c r="K70" s="149">
        <v>13866</v>
      </c>
      <c r="L70" s="149">
        <v>7108</v>
      </c>
      <c r="M70" s="149">
        <v>27429</v>
      </c>
      <c r="N70" s="149">
        <v>20572</v>
      </c>
      <c r="O70" s="149">
        <v>2882</v>
      </c>
      <c r="P70" s="149">
        <v>0</v>
      </c>
      <c r="Q70" s="149">
        <v>46000</v>
      </c>
      <c r="R70" s="149">
        <v>27049</v>
      </c>
      <c r="S70" s="149">
        <v>789</v>
      </c>
      <c r="T70" s="152">
        <f t="shared" si="25"/>
        <v>100.3</v>
      </c>
      <c r="U70" s="153">
        <f t="shared" si="33"/>
        <v>0.46</v>
      </c>
      <c r="V70" s="153">
        <f t="shared" si="28"/>
        <v>0.59</v>
      </c>
      <c r="W70" s="149">
        <v>0</v>
      </c>
      <c r="X70" s="149">
        <v>0</v>
      </c>
      <c r="Y70" s="149">
        <v>3710</v>
      </c>
      <c r="Z70" s="149"/>
      <c r="AA70" s="149">
        <v>0</v>
      </c>
      <c r="AB70" s="149">
        <v>0</v>
      </c>
      <c r="AC70" s="149">
        <v>0</v>
      </c>
      <c r="AD70" s="149">
        <v>0</v>
      </c>
      <c r="AE70" s="154">
        <v>0</v>
      </c>
      <c r="AF70" s="154">
        <v>0</v>
      </c>
      <c r="AG70" s="160">
        <v>3220</v>
      </c>
      <c r="AH70" s="160">
        <v>2928</v>
      </c>
      <c r="AI70" s="154">
        <v>0</v>
      </c>
      <c r="AJ70" s="154">
        <v>0</v>
      </c>
      <c r="AK70" s="154">
        <v>1110</v>
      </c>
      <c r="AL70" s="154">
        <v>600</v>
      </c>
      <c r="AM70" s="154">
        <v>188610</v>
      </c>
      <c r="AN70" s="154">
        <v>160829</v>
      </c>
    </row>
    <row r="71" spans="1:40" ht="13.5">
      <c r="A71" s="155">
        <v>85407</v>
      </c>
      <c r="B71" s="156">
        <f>B70</f>
        <v>873293</v>
      </c>
      <c r="C71" s="156">
        <f>C70</f>
        <v>474869</v>
      </c>
      <c r="D71" s="157">
        <f t="shared" si="31"/>
        <v>54.38</v>
      </c>
      <c r="E71" s="156">
        <f aca="true" t="shared" si="35" ref="E71:S71">E70</f>
        <v>541695</v>
      </c>
      <c r="F71" s="156">
        <f t="shared" si="35"/>
        <v>250659</v>
      </c>
      <c r="G71" s="156">
        <f t="shared" si="35"/>
        <v>37008</v>
      </c>
      <c r="H71" s="156">
        <f t="shared" si="35"/>
        <v>37008</v>
      </c>
      <c r="I71" s="156">
        <f t="shared" si="35"/>
        <v>101707</v>
      </c>
      <c r="J71" s="156">
        <f t="shared" si="35"/>
        <v>50279</v>
      </c>
      <c r="K71" s="156">
        <f t="shared" si="35"/>
        <v>13866</v>
      </c>
      <c r="L71" s="156">
        <f t="shared" si="35"/>
        <v>7108</v>
      </c>
      <c r="M71" s="156">
        <f t="shared" si="35"/>
        <v>27429</v>
      </c>
      <c r="N71" s="156">
        <f t="shared" si="35"/>
        <v>20572</v>
      </c>
      <c r="O71" s="156">
        <f t="shared" si="35"/>
        <v>2882</v>
      </c>
      <c r="P71" s="156">
        <f t="shared" si="35"/>
        <v>0</v>
      </c>
      <c r="Q71" s="156">
        <f t="shared" si="35"/>
        <v>46000</v>
      </c>
      <c r="R71" s="156">
        <f t="shared" si="35"/>
        <v>27049</v>
      </c>
      <c r="S71" s="156">
        <f t="shared" si="35"/>
        <v>789</v>
      </c>
      <c r="T71" s="158">
        <f t="shared" si="25"/>
        <v>100.3</v>
      </c>
      <c r="U71" s="159">
        <f t="shared" si="33"/>
        <v>0.46</v>
      </c>
      <c r="V71" s="159">
        <f t="shared" si="28"/>
        <v>0.59</v>
      </c>
      <c r="W71" s="156">
        <f>W70</f>
        <v>0</v>
      </c>
      <c r="X71" s="156">
        <f>X70</f>
        <v>0</v>
      </c>
      <c r="Y71" s="156">
        <f>Y70</f>
        <v>3710</v>
      </c>
      <c r="Z71" s="156">
        <v>300</v>
      </c>
      <c r="AA71" s="156">
        <f aca="true" t="shared" si="36" ref="AA71:AN71">AA70</f>
        <v>0</v>
      </c>
      <c r="AB71" s="156">
        <f t="shared" si="36"/>
        <v>0</v>
      </c>
      <c r="AC71" s="156">
        <f t="shared" si="36"/>
        <v>0</v>
      </c>
      <c r="AD71" s="156">
        <f t="shared" si="36"/>
        <v>0</v>
      </c>
      <c r="AE71" s="156">
        <f t="shared" si="36"/>
        <v>0</v>
      </c>
      <c r="AF71" s="156">
        <f t="shared" si="36"/>
        <v>0</v>
      </c>
      <c r="AG71" s="156">
        <f t="shared" si="36"/>
        <v>3220</v>
      </c>
      <c r="AH71" s="156">
        <f t="shared" si="36"/>
        <v>2928</v>
      </c>
      <c r="AI71" s="156">
        <f t="shared" si="36"/>
        <v>0</v>
      </c>
      <c r="AJ71" s="156">
        <f t="shared" si="36"/>
        <v>0</v>
      </c>
      <c r="AK71" s="156">
        <f t="shared" si="36"/>
        <v>1110</v>
      </c>
      <c r="AL71" s="156">
        <f t="shared" si="36"/>
        <v>600</v>
      </c>
      <c r="AM71" s="156">
        <f t="shared" si="36"/>
        <v>188610</v>
      </c>
      <c r="AN71" s="156">
        <f t="shared" si="36"/>
        <v>160829</v>
      </c>
    </row>
    <row r="72" spans="1:40" ht="13.5">
      <c r="A72" s="163" t="s">
        <v>128</v>
      </c>
      <c r="B72" s="149">
        <v>594140</v>
      </c>
      <c r="C72" s="149">
        <v>374509</v>
      </c>
      <c r="D72" s="151">
        <f t="shared" si="31"/>
        <v>63.03</v>
      </c>
      <c r="E72" s="160">
        <v>351911</v>
      </c>
      <c r="F72" s="149">
        <v>193086</v>
      </c>
      <c r="G72" s="149">
        <v>26976</v>
      </c>
      <c r="H72" s="149">
        <v>26976</v>
      </c>
      <c r="I72" s="149">
        <v>67577</v>
      </c>
      <c r="J72" s="149">
        <v>38329</v>
      </c>
      <c r="K72" s="149">
        <v>9214</v>
      </c>
      <c r="L72" s="149">
        <v>5230</v>
      </c>
      <c r="M72" s="149">
        <v>17222</v>
      </c>
      <c r="N72" s="149">
        <v>17222</v>
      </c>
      <c r="O72" s="149">
        <v>0</v>
      </c>
      <c r="P72" s="167">
        <v>0</v>
      </c>
      <c r="Q72" s="149">
        <v>112000</v>
      </c>
      <c r="R72" s="149">
        <v>90039</v>
      </c>
      <c r="S72" s="149">
        <v>108</v>
      </c>
      <c r="T72" s="158">
        <f t="shared" si="25"/>
        <v>577.9</v>
      </c>
      <c r="U72" s="159">
        <f t="shared" si="33"/>
        <v>0.55</v>
      </c>
      <c r="V72" s="159">
        <f t="shared" si="28"/>
        <v>0.8</v>
      </c>
      <c r="W72" s="149">
        <v>0</v>
      </c>
      <c r="X72" s="149">
        <v>0</v>
      </c>
      <c r="Y72" s="149">
        <v>0</v>
      </c>
      <c r="Z72" s="149">
        <v>0</v>
      </c>
      <c r="AA72" s="149">
        <v>0</v>
      </c>
      <c r="AB72" s="149">
        <v>0</v>
      </c>
      <c r="AC72" s="149">
        <v>0</v>
      </c>
      <c r="AD72" s="149">
        <v>0</v>
      </c>
      <c r="AE72" s="154">
        <v>0</v>
      </c>
      <c r="AF72" s="154">
        <v>0</v>
      </c>
      <c r="AG72" s="154">
        <v>0</v>
      </c>
      <c r="AH72" s="154">
        <v>0</v>
      </c>
      <c r="AI72" s="154">
        <v>0</v>
      </c>
      <c r="AJ72" s="154">
        <v>0</v>
      </c>
      <c r="AK72" s="154">
        <v>0</v>
      </c>
      <c r="AL72" s="154">
        <v>0</v>
      </c>
      <c r="AM72" s="154">
        <v>0</v>
      </c>
      <c r="AN72" s="154">
        <v>0</v>
      </c>
    </row>
    <row r="73" spans="1:41" ht="13.5">
      <c r="A73" s="163" t="s">
        <v>151</v>
      </c>
      <c r="B73" s="149">
        <v>800177</v>
      </c>
      <c r="C73" s="149">
        <v>401936</v>
      </c>
      <c r="D73" s="151">
        <f t="shared" si="31"/>
        <v>50.23</v>
      </c>
      <c r="E73" s="160">
        <v>458338</v>
      </c>
      <c r="F73" s="149">
        <v>214065</v>
      </c>
      <c r="G73" s="149">
        <v>31489</v>
      </c>
      <c r="H73" s="149">
        <v>31488</v>
      </c>
      <c r="I73" s="149">
        <v>86742</v>
      </c>
      <c r="J73" s="149">
        <v>43210</v>
      </c>
      <c r="K73" s="149">
        <v>11829</v>
      </c>
      <c r="L73" s="149">
        <v>5962</v>
      </c>
      <c r="M73" s="149">
        <v>19634</v>
      </c>
      <c r="N73" s="149">
        <v>13870</v>
      </c>
      <c r="O73" s="149">
        <v>28505</v>
      </c>
      <c r="P73" s="149">
        <v>8350</v>
      </c>
      <c r="Q73" s="149">
        <v>116000</v>
      </c>
      <c r="R73" s="149">
        <v>67393</v>
      </c>
      <c r="S73" s="149">
        <v>117</v>
      </c>
      <c r="T73" s="158">
        <f t="shared" si="25"/>
        <v>572.6</v>
      </c>
      <c r="U73" s="159">
        <f t="shared" si="33"/>
        <v>0.47</v>
      </c>
      <c r="V73" s="159">
        <f t="shared" si="28"/>
        <v>0.58</v>
      </c>
      <c r="W73" s="149">
        <v>0</v>
      </c>
      <c r="X73" s="149">
        <v>0</v>
      </c>
      <c r="Y73" s="149">
        <v>0</v>
      </c>
      <c r="Z73" s="149">
        <v>0</v>
      </c>
      <c r="AA73" s="149">
        <v>0</v>
      </c>
      <c r="AB73" s="149">
        <v>0</v>
      </c>
      <c r="AC73" s="149">
        <v>0</v>
      </c>
      <c r="AD73" s="149">
        <v>0</v>
      </c>
      <c r="AE73" s="154">
        <v>0</v>
      </c>
      <c r="AF73" s="154">
        <v>0</v>
      </c>
      <c r="AG73" s="154">
        <v>0</v>
      </c>
      <c r="AH73" s="154">
        <v>0</v>
      </c>
      <c r="AI73" s="154">
        <v>0</v>
      </c>
      <c r="AJ73" s="154">
        <v>0</v>
      </c>
      <c r="AK73" s="154">
        <v>0</v>
      </c>
      <c r="AL73" s="154">
        <v>0</v>
      </c>
      <c r="AM73" s="154">
        <v>0</v>
      </c>
      <c r="AN73" s="154">
        <v>0</v>
      </c>
      <c r="AO73" s="83"/>
    </row>
    <row r="74" spans="1:40" ht="13.5">
      <c r="A74" s="163" t="s">
        <v>174</v>
      </c>
      <c r="B74" s="149">
        <v>915673</v>
      </c>
      <c r="C74" s="149">
        <v>497504</v>
      </c>
      <c r="D74" s="151">
        <f t="shared" si="31"/>
        <v>54.33</v>
      </c>
      <c r="E74" s="160">
        <v>501641</v>
      </c>
      <c r="F74" s="149">
        <v>250326</v>
      </c>
      <c r="G74" s="149">
        <v>42164</v>
      </c>
      <c r="H74" s="149">
        <v>42164</v>
      </c>
      <c r="I74" s="149">
        <v>96229</v>
      </c>
      <c r="J74" s="149">
        <v>51080</v>
      </c>
      <c r="K74" s="149">
        <v>13122</v>
      </c>
      <c r="L74" s="149">
        <v>6963</v>
      </c>
      <c r="M74" s="149">
        <v>24519</v>
      </c>
      <c r="N74" s="149">
        <v>18400</v>
      </c>
      <c r="O74" s="149">
        <v>20000</v>
      </c>
      <c r="P74" s="149">
        <v>1313</v>
      </c>
      <c r="Q74" s="149">
        <v>167318</v>
      </c>
      <c r="R74" s="149">
        <v>114835</v>
      </c>
      <c r="S74" s="149">
        <v>208</v>
      </c>
      <c r="T74" s="158">
        <f t="shared" si="25"/>
        <v>398.6</v>
      </c>
      <c r="U74" s="159">
        <f t="shared" si="33"/>
        <v>0.5</v>
      </c>
      <c r="V74" s="159">
        <f t="shared" si="28"/>
        <v>0.69</v>
      </c>
      <c r="W74" s="149">
        <v>0</v>
      </c>
      <c r="X74" s="149">
        <v>0</v>
      </c>
      <c r="Y74" s="149">
        <v>0</v>
      </c>
      <c r="Z74" s="149">
        <v>0</v>
      </c>
      <c r="AA74" s="149">
        <v>0</v>
      </c>
      <c r="AB74" s="149">
        <v>0</v>
      </c>
      <c r="AC74" s="149">
        <v>0</v>
      </c>
      <c r="AD74" s="149">
        <v>0</v>
      </c>
      <c r="AE74" s="154">
        <v>0</v>
      </c>
      <c r="AF74" s="154">
        <v>0</v>
      </c>
      <c r="AG74" s="154">
        <v>0</v>
      </c>
      <c r="AH74" s="154">
        <v>0</v>
      </c>
      <c r="AI74" s="154">
        <v>0</v>
      </c>
      <c r="AJ74" s="154">
        <v>0</v>
      </c>
      <c r="AK74" s="154">
        <v>0</v>
      </c>
      <c r="AL74" s="154">
        <v>0</v>
      </c>
      <c r="AM74" s="154">
        <v>0</v>
      </c>
      <c r="AN74" s="154">
        <v>0</v>
      </c>
    </row>
    <row r="75" spans="1:40" ht="13.5">
      <c r="A75" s="155" t="s">
        <v>206</v>
      </c>
      <c r="B75" s="156">
        <f>SUM(B72:B74)</f>
        <v>2309990</v>
      </c>
      <c r="C75" s="156">
        <f>SUM(C72:C74)</f>
        <v>1273949</v>
      </c>
      <c r="D75" s="157">
        <f t="shared" si="31"/>
        <v>55.15</v>
      </c>
      <c r="E75" s="156">
        <f aca="true" t="shared" si="37" ref="E75:S75">SUM(E72:E74)</f>
        <v>1311890</v>
      </c>
      <c r="F75" s="156">
        <f t="shared" si="37"/>
        <v>657477</v>
      </c>
      <c r="G75" s="156">
        <f t="shared" si="37"/>
        <v>100629</v>
      </c>
      <c r="H75" s="156">
        <f t="shared" si="37"/>
        <v>100628</v>
      </c>
      <c r="I75" s="156">
        <f t="shared" si="37"/>
        <v>250548</v>
      </c>
      <c r="J75" s="156">
        <f t="shared" si="37"/>
        <v>132619</v>
      </c>
      <c r="K75" s="156">
        <f t="shared" si="37"/>
        <v>34165</v>
      </c>
      <c r="L75" s="156">
        <f t="shared" si="37"/>
        <v>18155</v>
      </c>
      <c r="M75" s="156">
        <f t="shared" si="37"/>
        <v>61375</v>
      </c>
      <c r="N75" s="156">
        <f t="shared" si="37"/>
        <v>49492</v>
      </c>
      <c r="O75" s="156">
        <f t="shared" si="37"/>
        <v>48505</v>
      </c>
      <c r="P75" s="156">
        <f t="shared" si="37"/>
        <v>9663</v>
      </c>
      <c r="Q75" s="156">
        <f t="shared" si="37"/>
        <v>395318</v>
      </c>
      <c r="R75" s="156">
        <f t="shared" si="37"/>
        <v>272267</v>
      </c>
      <c r="S75" s="156">
        <f t="shared" si="37"/>
        <v>433</v>
      </c>
      <c r="T75" s="158">
        <f t="shared" si="25"/>
        <v>490.4</v>
      </c>
      <c r="U75" s="159">
        <f t="shared" si="33"/>
        <v>0.5</v>
      </c>
      <c r="V75" s="159">
        <f t="shared" si="28"/>
        <v>0.69</v>
      </c>
      <c r="W75" s="156">
        <f aca="true" t="shared" si="38" ref="W75:AN75">SUM(W72:W74)</f>
        <v>0</v>
      </c>
      <c r="X75" s="156">
        <f t="shared" si="38"/>
        <v>0</v>
      </c>
      <c r="Y75" s="156">
        <f t="shared" si="38"/>
        <v>0</v>
      </c>
      <c r="Z75" s="156">
        <f t="shared" si="38"/>
        <v>0</v>
      </c>
      <c r="AA75" s="156">
        <f t="shared" si="38"/>
        <v>0</v>
      </c>
      <c r="AB75" s="156">
        <f t="shared" si="38"/>
        <v>0</v>
      </c>
      <c r="AC75" s="156">
        <f t="shared" si="38"/>
        <v>0</v>
      </c>
      <c r="AD75" s="156">
        <f t="shared" si="38"/>
        <v>0</v>
      </c>
      <c r="AE75" s="156">
        <f t="shared" si="38"/>
        <v>0</v>
      </c>
      <c r="AF75" s="156">
        <f t="shared" si="38"/>
        <v>0</v>
      </c>
      <c r="AG75" s="156">
        <f t="shared" si="38"/>
        <v>0</v>
      </c>
      <c r="AH75" s="156">
        <f t="shared" si="38"/>
        <v>0</v>
      </c>
      <c r="AI75" s="156">
        <f t="shared" si="38"/>
        <v>0</v>
      </c>
      <c r="AJ75" s="156">
        <f t="shared" si="38"/>
        <v>0</v>
      </c>
      <c r="AK75" s="156">
        <f t="shared" si="38"/>
        <v>0</v>
      </c>
      <c r="AL75" s="156">
        <f t="shared" si="38"/>
        <v>0</v>
      </c>
      <c r="AM75" s="156">
        <f t="shared" si="38"/>
        <v>0</v>
      </c>
      <c r="AN75" s="156">
        <f t="shared" si="38"/>
        <v>0</v>
      </c>
    </row>
    <row r="76" spans="1:40" ht="13.5">
      <c r="A76" s="163" t="s">
        <v>104</v>
      </c>
      <c r="B76" s="168">
        <f>SUM(B75,B71,B69,B65,B62,B60,B58,B56,B54,B41,B39,B30,B15,B9)</f>
        <v>72183959</v>
      </c>
      <c r="C76" s="168">
        <f>SUM(C75,C71,C69,C65,C62,C60,C58,C56,C54,C41,C39,C30,C15,C9)</f>
        <v>38087495</v>
      </c>
      <c r="D76" s="157">
        <f t="shared" si="31"/>
        <v>52.76</v>
      </c>
      <c r="E76" s="168">
        <f>SUM(E75,E71,E69,E65,E62,E60,E58,E56,E54,E41,E39,E30,E15,E9)</f>
        <v>48419681</v>
      </c>
      <c r="F76" s="168">
        <f aca="true" t="shared" si="39" ref="F76:R76">SUM(F75,F71,F69,F65,F62,F60,F58,F56,F54,F41,F39,F30,F15,F9)</f>
        <v>23588310</v>
      </c>
      <c r="G76" s="168">
        <f t="shared" si="39"/>
        <v>3474204</v>
      </c>
      <c r="H76" s="168">
        <f t="shared" si="39"/>
        <v>3472712</v>
      </c>
      <c r="I76" s="168">
        <f t="shared" si="39"/>
        <v>9151442</v>
      </c>
      <c r="J76" s="168">
        <f t="shared" si="39"/>
        <v>4688670</v>
      </c>
      <c r="K76" s="168">
        <f t="shared" si="39"/>
        <v>1247669</v>
      </c>
      <c r="L76" s="168">
        <f t="shared" si="39"/>
        <v>642901</v>
      </c>
      <c r="M76" s="168">
        <f t="shared" si="39"/>
        <v>2563016</v>
      </c>
      <c r="N76" s="168">
        <f t="shared" si="39"/>
        <v>1890504</v>
      </c>
      <c r="O76" s="168">
        <f t="shared" si="39"/>
        <v>900236</v>
      </c>
      <c r="P76" s="168">
        <f t="shared" si="39"/>
        <v>93399</v>
      </c>
      <c r="Q76" s="168">
        <f t="shared" si="39"/>
        <v>3664878</v>
      </c>
      <c r="R76" s="168">
        <f t="shared" si="39"/>
        <v>2440509</v>
      </c>
      <c r="S76" s="168">
        <f>S9+S15+S30+S39+S41+S54+S56+S58+S62+S65+S71+S75+S60</f>
        <v>16867</v>
      </c>
      <c r="T76" s="158">
        <f t="shared" si="25"/>
        <v>376.4</v>
      </c>
      <c r="U76" s="159">
        <f t="shared" si="33"/>
        <v>0.49</v>
      </c>
      <c r="V76" s="159">
        <f t="shared" si="28"/>
        <v>0.67</v>
      </c>
      <c r="W76" s="168">
        <f aca="true" t="shared" si="40" ref="W76:AN76">SUM(W75,W71,W69,W65,W62,W60,W58,W56,W54,W41,W39,W30,W15,W9)</f>
        <v>3900</v>
      </c>
      <c r="X76" s="168">
        <f t="shared" si="40"/>
        <v>997</v>
      </c>
      <c r="Y76" s="168">
        <f t="shared" si="40"/>
        <v>78960</v>
      </c>
      <c r="Z76" s="168">
        <f t="shared" si="40"/>
        <v>47053</v>
      </c>
      <c r="AA76" s="168">
        <f t="shared" si="40"/>
        <v>102450</v>
      </c>
      <c r="AB76" s="168">
        <f t="shared" si="40"/>
        <v>41539</v>
      </c>
      <c r="AC76" s="168">
        <f t="shared" si="40"/>
        <v>19890</v>
      </c>
      <c r="AD76" s="168">
        <f t="shared" si="40"/>
        <v>19416</v>
      </c>
      <c r="AE76" s="168">
        <f t="shared" si="40"/>
        <v>0</v>
      </c>
      <c r="AF76" s="168">
        <f t="shared" si="40"/>
        <v>0</v>
      </c>
      <c r="AG76" s="168">
        <f t="shared" si="40"/>
        <v>32053</v>
      </c>
      <c r="AH76" s="168">
        <f t="shared" si="40"/>
        <v>31705</v>
      </c>
      <c r="AI76" s="168">
        <f t="shared" si="40"/>
        <v>42000</v>
      </c>
      <c r="AJ76" s="168">
        <f t="shared" si="40"/>
        <v>19074</v>
      </c>
      <c r="AK76" s="168">
        <f t="shared" si="40"/>
        <v>6600</v>
      </c>
      <c r="AL76" s="168">
        <f t="shared" si="40"/>
        <v>4200</v>
      </c>
      <c r="AM76" s="168">
        <f t="shared" si="40"/>
        <v>188610</v>
      </c>
      <c r="AN76" s="168">
        <f t="shared" si="40"/>
        <v>160829</v>
      </c>
    </row>
    <row r="77" spans="1:32" ht="12.75">
      <c r="A77" s="6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AE77" s="63"/>
      <c r="AF77" s="63"/>
    </row>
    <row r="78" spans="1:32" ht="12.75">
      <c r="A78" s="6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AE78" s="63"/>
      <c r="AF78" s="63"/>
    </row>
    <row r="79" spans="1:32" ht="12.75">
      <c r="A79" s="6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AE79" s="63"/>
      <c r="AF79" s="63"/>
    </row>
    <row r="80" spans="1:32" ht="12.75">
      <c r="A80" s="6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AE80" s="63"/>
      <c r="AF80" s="63"/>
    </row>
    <row r="81" spans="1:32" ht="12.75">
      <c r="A81" s="6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AE81" s="63"/>
      <c r="AF81" s="63"/>
    </row>
    <row r="82" spans="1:18" ht="12.75">
      <c r="A82" s="6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>
      <c r="A83" s="6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12.75">
      <c r="A84" s="6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12.75">
      <c r="A85" s="6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2.75">
      <c r="A86" s="6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2.75">
      <c r="A87" s="6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2.75">
      <c r="A88" s="6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12.75">
      <c r="A89" s="6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2.75">
      <c r="A90" s="6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12.75">
      <c r="A91" s="6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12.75">
      <c r="A92" s="6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2.75">
      <c r="A93" s="6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12.75">
      <c r="A94" s="6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12.75">
      <c r="A95" s="6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12.75">
      <c r="A96" s="6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5:18" ht="12.75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5:18" ht="12.75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5:18" ht="12.75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5:18" ht="12.75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5:18" ht="12.75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5:18" ht="12.75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5:18" ht="12.75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5:18" ht="12.75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5:18" ht="12.75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5:18" ht="12.75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5:18" ht="12.75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5:18" ht="12.75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5:18" ht="12.75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5:18" ht="12.75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5:18" ht="12.75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5:18" ht="12.75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</sheetData>
  <mergeCells count="25">
    <mergeCell ref="V3:V4"/>
    <mergeCell ref="B3:B4"/>
    <mergeCell ref="C3:C4"/>
    <mergeCell ref="D3:D4"/>
    <mergeCell ref="A3:A4"/>
    <mergeCell ref="B1:S1"/>
    <mergeCell ref="AK3:AL3"/>
    <mergeCell ref="AM3:AN3"/>
    <mergeCell ref="E4:F4"/>
    <mergeCell ref="G4:H4"/>
    <mergeCell ref="I4:J4"/>
    <mergeCell ref="K4:L4"/>
    <mergeCell ref="AI3:AJ3"/>
    <mergeCell ref="AG3:AH3"/>
    <mergeCell ref="M4:N4"/>
    <mergeCell ref="Q4:R4"/>
    <mergeCell ref="O4:P4"/>
    <mergeCell ref="AE3:AF3"/>
    <mergeCell ref="AC3:AD3"/>
    <mergeCell ref="W3:X3"/>
    <mergeCell ref="Y3:Z3"/>
    <mergeCell ref="AA3:AB3"/>
    <mergeCell ref="S3:S4"/>
    <mergeCell ref="T3:T4"/>
    <mergeCell ref="U3:U4"/>
  </mergeCells>
  <printOptions/>
  <pageMargins left="0.86" right="0" top="0.7" bottom="0.26" header="0.59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2.75"/>
  <cols>
    <col min="1" max="2" width="7.25390625" style="0" customWidth="1"/>
    <col min="3" max="3" width="8.125" style="0" customWidth="1"/>
    <col min="4" max="4" width="7.625" style="0" customWidth="1"/>
    <col min="5" max="5" width="8.75390625" style="0" customWidth="1"/>
    <col min="6" max="6" width="9.00390625" style="0" customWidth="1"/>
    <col min="7" max="7" width="7.00390625" style="0" customWidth="1"/>
    <col min="8" max="8" width="6.625" style="0" customWidth="1"/>
    <col min="9" max="9" width="7.25390625" style="0" customWidth="1"/>
    <col min="10" max="10" width="9.875" style="0" customWidth="1"/>
    <col min="11" max="11" width="11.75390625" style="0" customWidth="1"/>
    <col min="12" max="12" width="8.25390625" style="0" customWidth="1"/>
  </cols>
  <sheetData>
    <row r="1" spans="1:12" ht="14.25">
      <c r="A1" s="113" t="s">
        <v>207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6"/>
    </row>
    <row r="2" spans="1:12" ht="14.25">
      <c r="A2" s="113" t="s">
        <v>221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6"/>
    </row>
    <row r="3" spans="1:12" ht="1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  <c r="L3" s="66"/>
    </row>
    <row r="4" spans="1:12" ht="12.75">
      <c r="A4" s="67"/>
      <c r="B4" s="68"/>
      <c r="C4" s="69"/>
      <c r="D4" s="70"/>
      <c r="E4" s="70"/>
      <c r="F4" s="70"/>
      <c r="G4" s="70"/>
      <c r="H4" s="70"/>
      <c r="I4" s="70"/>
      <c r="J4" s="70"/>
      <c r="K4" s="70"/>
      <c r="L4" s="70"/>
    </row>
    <row r="5" spans="1:12" s="87" customFormat="1" ht="12.75">
      <c r="A5" s="134" t="s">
        <v>225</v>
      </c>
      <c r="B5" s="134" t="s">
        <v>224</v>
      </c>
      <c r="C5" s="134" t="s">
        <v>226</v>
      </c>
      <c r="D5" s="134" t="s">
        <v>227</v>
      </c>
      <c r="E5" s="84" t="s">
        <v>53</v>
      </c>
      <c r="F5" s="85" t="s">
        <v>208</v>
      </c>
      <c r="G5" s="85"/>
      <c r="H5" s="85"/>
      <c r="I5" s="85"/>
      <c r="J5" s="85" t="s">
        <v>209</v>
      </c>
      <c r="K5" s="85"/>
      <c r="L5" s="86" t="s">
        <v>210</v>
      </c>
    </row>
    <row r="6" spans="1:12" s="87" customFormat="1" ht="12.75">
      <c r="A6" s="135"/>
      <c r="B6" s="135"/>
      <c r="C6" s="135"/>
      <c r="D6" s="135"/>
      <c r="E6" s="130" t="s">
        <v>211</v>
      </c>
      <c r="F6" s="132" t="s">
        <v>53</v>
      </c>
      <c r="G6" s="137" t="s">
        <v>101</v>
      </c>
      <c r="H6" s="137"/>
      <c r="I6" s="137"/>
      <c r="J6" s="132" t="s">
        <v>178</v>
      </c>
      <c r="K6" s="132" t="s">
        <v>212</v>
      </c>
      <c r="L6" s="132" t="s">
        <v>213</v>
      </c>
    </row>
    <row r="7" spans="1:12" s="87" customFormat="1" ht="12.75">
      <c r="A7" s="136"/>
      <c r="B7" s="136"/>
      <c r="C7" s="136"/>
      <c r="D7" s="136"/>
      <c r="E7" s="131"/>
      <c r="F7" s="133"/>
      <c r="G7" s="86" t="s">
        <v>214</v>
      </c>
      <c r="H7" s="86" t="s">
        <v>102</v>
      </c>
      <c r="I7" s="86" t="s">
        <v>215</v>
      </c>
      <c r="J7" s="133"/>
      <c r="K7" s="133"/>
      <c r="L7" s="133"/>
    </row>
    <row r="8" spans="1:12" ht="12.75">
      <c r="A8" s="71">
        <v>3</v>
      </c>
      <c r="B8" s="72">
        <v>68</v>
      </c>
      <c r="C8" s="72">
        <v>51</v>
      </c>
      <c r="D8" s="73">
        <v>3</v>
      </c>
      <c r="E8" s="73">
        <v>66</v>
      </c>
      <c r="F8" s="74">
        <f aca="true" t="shared" si="0" ref="F8:F14">G8+H8+I8</f>
        <v>15.6</v>
      </c>
      <c r="G8" s="74">
        <v>7.1</v>
      </c>
      <c r="H8" s="74">
        <v>1.5</v>
      </c>
      <c r="I8" s="74">
        <v>7</v>
      </c>
      <c r="J8" s="72">
        <v>373938</v>
      </c>
      <c r="K8" s="72">
        <v>209847</v>
      </c>
      <c r="L8" s="75">
        <f aca="true" t="shared" si="1" ref="L8:L14">K8/B8/12</f>
        <v>257.17</v>
      </c>
    </row>
    <row r="9" spans="1:12" ht="12.75">
      <c r="A9" s="71">
        <v>4</v>
      </c>
      <c r="B9" s="72">
        <v>68</v>
      </c>
      <c r="C9" s="72">
        <v>63</v>
      </c>
      <c r="D9" s="73">
        <v>3</v>
      </c>
      <c r="E9" s="73">
        <v>68</v>
      </c>
      <c r="F9" s="74">
        <f t="shared" si="0"/>
        <v>14.34</v>
      </c>
      <c r="G9" s="74">
        <v>6.09</v>
      </c>
      <c r="H9" s="74">
        <v>1.5</v>
      </c>
      <c r="I9" s="74">
        <v>6.75</v>
      </c>
      <c r="J9" s="72">
        <v>338296</v>
      </c>
      <c r="K9" s="72">
        <v>187477</v>
      </c>
      <c r="L9" s="75">
        <f t="shared" si="1"/>
        <v>229.75</v>
      </c>
    </row>
    <row r="10" spans="1:12" ht="12.75">
      <c r="A10" s="71">
        <v>5</v>
      </c>
      <c r="B10" s="72">
        <v>80</v>
      </c>
      <c r="C10" s="72">
        <v>46</v>
      </c>
      <c r="D10" s="73">
        <v>3</v>
      </c>
      <c r="E10" s="76">
        <v>71</v>
      </c>
      <c r="F10" s="74">
        <f t="shared" si="0"/>
        <v>14.38</v>
      </c>
      <c r="G10" s="74">
        <v>7.13</v>
      </c>
      <c r="H10" s="74">
        <v>1.5</v>
      </c>
      <c r="I10" s="74">
        <v>5.75</v>
      </c>
      <c r="J10" s="72">
        <v>372035</v>
      </c>
      <c r="K10" s="72">
        <v>203067</v>
      </c>
      <c r="L10" s="75">
        <f t="shared" si="1"/>
        <v>211.53</v>
      </c>
    </row>
    <row r="11" spans="1:12" ht="12.75">
      <c r="A11" s="71">
        <v>6</v>
      </c>
      <c r="B11" s="72">
        <v>135</v>
      </c>
      <c r="C11" s="72">
        <v>133</v>
      </c>
      <c r="D11" s="73">
        <v>5</v>
      </c>
      <c r="E11" s="73">
        <v>135</v>
      </c>
      <c r="F11" s="74">
        <f t="shared" si="0"/>
        <v>21.78</v>
      </c>
      <c r="G11" s="74">
        <v>10.78</v>
      </c>
      <c r="H11" s="74">
        <v>1.75</v>
      </c>
      <c r="I11" s="74">
        <v>9.25</v>
      </c>
      <c r="J11" s="72">
        <v>599936</v>
      </c>
      <c r="K11" s="72">
        <v>305446</v>
      </c>
      <c r="L11" s="75">
        <f t="shared" si="1"/>
        <v>188.55</v>
      </c>
    </row>
    <row r="12" spans="1:12" ht="12.75">
      <c r="A12" s="71">
        <v>7</v>
      </c>
      <c r="B12" s="72">
        <v>105</v>
      </c>
      <c r="C12" s="72">
        <v>78</v>
      </c>
      <c r="D12" s="73">
        <v>4</v>
      </c>
      <c r="E12" s="73">
        <v>100</v>
      </c>
      <c r="F12" s="74">
        <f t="shared" si="0"/>
        <v>19.84</v>
      </c>
      <c r="G12" s="74">
        <v>9.34</v>
      </c>
      <c r="H12" s="74">
        <v>2</v>
      </c>
      <c r="I12" s="74">
        <v>8.5</v>
      </c>
      <c r="J12" s="72">
        <v>488372</v>
      </c>
      <c r="K12" s="72">
        <v>266507</v>
      </c>
      <c r="L12" s="75">
        <f t="shared" si="1"/>
        <v>211.51</v>
      </c>
    </row>
    <row r="13" spans="1:12" ht="12.75">
      <c r="A13" s="71">
        <v>8</v>
      </c>
      <c r="B13" s="72">
        <v>60</v>
      </c>
      <c r="C13" s="72">
        <v>47</v>
      </c>
      <c r="D13" s="73">
        <v>3</v>
      </c>
      <c r="E13" s="73">
        <v>57</v>
      </c>
      <c r="F13" s="74">
        <f t="shared" si="0"/>
        <v>13.47</v>
      </c>
      <c r="G13" s="74">
        <v>6.34</v>
      </c>
      <c r="H13" s="74">
        <v>1.63</v>
      </c>
      <c r="I13" s="74">
        <v>5.5</v>
      </c>
      <c r="J13" s="72">
        <v>384498</v>
      </c>
      <c r="K13" s="72">
        <v>211097</v>
      </c>
      <c r="L13" s="75">
        <f t="shared" si="1"/>
        <v>293.19</v>
      </c>
    </row>
    <row r="14" spans="1:12" ht="12.75">
      <c r="A14" s="71">
        <v>9</v>
      </c>
      <c r="B14" s="72">
        <v>90</v>
      </c>
      <c r="C14" s="72">
        <v>2</v>
      </c>
      <c r="D14" s="73">
        <v>4</v>
      </c>
      <c r="E14" s="73">
        <v>72</v>
      </c>
      <c r="F14" s="74">
        <f t="shared" si="0"/>
        <v>18.14</v>
      </c>
      <c r="G14" s="74">
        <v>9.14</v>
      </c>
      <c r="H14" s="74">
        <v>1.5</v>
      </c>
      <c r="I14" s="74">
        <v>7.5</v>
      </c>
      <c r="J14" s="72">
        <v>448396</v>
      </c>
      <c r="K14" s="72">
        <v>246474</v>
      </c>
      <c r="L14" s="75">
        <f t="shared" si="1"/>
        <v>228.22</v>
      </c>
    </row>
    <row r="15" spans="1:12" ht="12.75">
      <c r="A15" s="71" t="s">
        <v>216</v>
      </c>
      <c r="B15" s="72">
        <v>100</v>
      </c>
      <c r="C15" s="72">
        <v>69</v>
      </c>
      <c r="D15" s="73">
        <v>4</v>
      </c>
      <c r="E15" s="73">
        <v>92</v>
      </c>
      <c r="F15" s="74">
        <f aca="true" t="shared" si="2" ref="F15:F22">G15+H15+I15</f>
        <v>18.47</v>
      </c>
      <c r="G15" s="74">
        <v>9.09</v>
      </c>
      <c r="H15" s="74">
        <v>1.63</v>
      </c>
      <c r="I15" s="74">
        <v>7.75</v>
      </c>
      <c r="J15" s="72">
        <v>448840</v>
      </c>
      <c r="K15" s="72">
        <v>243771</v>
      </c>
      <c r="L15" s="75">
        <f aca="true" t="shared" si="3" ref="L15:L22">K15/B15/12</f>
        <v>203.14</v>
      </c>
    </row>
    <row r="16" spans="1:12" ht="12.75">
      <c r="A16" s="71">
        <v>12</v>
      </c>
      <c r="B16" s="72">
        <v>57</v>
      </c>
      <c r="C16" s="72">
        <v>54</v>
      </c>
      <c r="D16" s="73">
        <v>2</v>
      </c>
      <c r="E16" s="73">
        <v>57</v>
      </c>
      <c r="F16" s="74">
        <f t="shared" si="2"/>
        <v>11.57</v>
      </c>
      <c r="G16" s="74">
        <v>4.82</v>
      </c>
      <c r="H16" s="74">
        <v>1.75</v>
      </c>
      <c r="I16" s="74">
        <v>5</v>
      </c>
      <c r="J16" s="72">
        <v>313701</v>
      </c>
      <c r="K16" s="72">
        <v>178217</v>
      </c>
      <c r="L16" s="75">
        <f t="shared" si="3"/>
        <v>260.55</v>
      </c>
    </row>
    <row r="17" spans="1:12" ht="12.75">
      <c r="A17" s="71">
        <v>13</v>
      </c>
      <c r="B17" s="72">
        <v>105</v>
      </c>
      <c r="C17" s="72">
        <v>94</v>
      </c>
      <c r="D17" s="73">
        <v>4</v>
      </c>
      <c r="E17" s="73">
        <v>104</v>
      </c>
      <c r="F17" s="74">
        <f t="shared" si="2"/>
        <v>20.49</v>
      </c>
      <c r="G17" s="74">
        <v>9.36</v>
      </c>
      <c r="H17" s="74">
        <v>1.75</v>
      </c>
      <c r="I17" s="74">
        <v>9.38</v>
      </c>
      <c r="J17" s="72">
        <v>502326</v>
      </c>
      <c r="K17" s="72">
        <v>270793</v>
      </c>
      <c r="L17" s="75">
        <f t="shared" si="3"/>
        <v>214.92</v>
      </c>
    </row>
    <row r="18" spans="1:12" ht="12.75">
      <c r="A18" s="71">
        <v>14</v>
      </c>
      <c r="B18" s="72">
        <v>70</v>
      </c>
      <c r="C18" s="72">
        <v>45</v>
      </c>
      <c r="D18" s="73">
        <v>3</v>
      </c>
      <c r="E18" s="73">
        <v>48</v>
      </c>
      <c r="F18" s="74">
        <f t="shared" si="2"/>
        <v>12.88</v>
      </c>
      <c r="G18" s="74">
        <v>5.88</v>
      </c>
      <c r="H18" s="74">
        <v>1.5</v>
      </c>
      <c r="I18" s="74">
        <v>5.5</v>
      </c>
      <c r="J18" s="72">
        <v>354107</v>
      </c>
      <c r="K18" s="72">
        <v>190851</v>
      </c>
      <c r="L18" s="75">
        <f t="shared" si="3"/>
        <v>227.2</v>
      </c>
    </row>
    <row r="19" spans="1:12" ht="12.75">
      <c r="A19" s="71">
        <v>15</v>
      </c>
      <c r="B19" s="72">
        <v>105</v>
      </c>
      <c r="C19" s="72">
        <v>92</v>
      </c>
      <c r="D19" s="73">
        <v>4</v>
      </c>
      <c r="E19" s="73">
        <v>101</v>
      </c>
      <c r="F19" s="74">
        <f t="shared" si="2"/>
        <v>18.25</v>
      </c>
      <c r="G19" s="74">
        <v>9</v>
      </c>
      <c r="H19" s="74">
        <v>1.75</v>
      </c>
      <c r="I19" s="74">
        <v>7.5</v>
      </c>
      <c r="J19" s="72">
        <v>483174</v>
      </c>
      <c r="K19" s="72">
        <v>256638</v>
      </c>
      <c r="L19" s="75">
        <f t="shared" si="3"/>
        <v>203.68</v>
      </c>
    </row>
    <row r="20" spans="1:12" ht="12.75">
      <c r="A20" s="71">
        <v>16</v>
      </c>
      <c r="B20" s="72">
        <v>115</v>
      </c>
      <c r="C20" s="72">
        <v>102</v>
      </c>
      <c r="D20" s="73">
        <v>4</v>
      </c>
      <c r="E20" s="73">
        <v>114</v>
      </c>
      <c r="F20" s="74">
        <f t="shared" si="2"/>
        <v>19.59</v>
      </c>
      <c r="G20" s="74">
        <v>9.09</v>
      </c>
      <c r="H20" s="74">
        <v>1.75</v>
      </c>
      <c r="I20" s="74">
        <v>8.75</v>
      </c>
      <c r="J20" s="72">
        <v>510863</v>
      </c>
      <c r="K20" s="72">
        <v>273441</v>
      </c>
      <c r="L20" s="75">
        <f t="shared" si="3"/>
        <v>198.15</v>
      </c>
    </row>
    <row r="21" spans="1:12" ht="12.75">
      <c r="A21" s="71">
        <v>18</v>
      </c>
      <c r="B21" s="72">
        <v>115</v>
      </c>
      <c r="C21" s="72">
        <v>51</v>
      </c>
      <c r="D21" s="73">
        <v>5</v>
      </c>
      <c r="E21" s="73">
        <v>96</v>
      </c>
      <c r="F21" s="74">
        <f t="shared" si="2"/>
        <v>20.22</v>
      </c>
      <c r="G21" s="74">
        <v>10.09</v>
      </c>
      <c r="H21" s="74">
        <v>1.75</v>
      </c>
      <c r="I21" s="74">
        <v>8.38</v>
      </c>
      <c r="J21" s="72">
        <v>542248</v>
      </c>
      <c r="K21" s="72">
        <v>288566</v>
      </c>
      <c r="L21" s="75">
        <f t="shared" si="3"/>
        <v>209.11</v>
      </c>
    </row>
    <row r="22" spans="1:12" ht="12.75">
      <c r="A22" s="71">
        <v>19</v>
      </c>
      <c r="B22" s="72">
        <v>90</v>
      </c>
      <c r="C22" s="72">
        <v>63</v>
      </c>
      <c r="D22" s="73">
        <v>4</v>
      </c>
      <c r="E22" s="73">
        <v>85</v>
      </c>
      <c r="F22" s="74">
        <f t="shared" si="2"/>
        <v>17.89</v>
      </c>
      <c r="G22" s="74">
        <v>9.14</v>
      </c>
      <c r="H22" s="74">
        <v>1.5</v>
      </c>
      <c r="I22" s="74">
        <v>7.25</v>
      </c>
      <c r="J22" s="72">
        <v>466327</v>
      </c>
      <c r="K22" s="72">
        <v>249456</v>
      </c>
      <c r="L22" s="75">
        <f t="shared" si="3"/>
        <v>230.98</v>
      </c>
    </row>
    <row r="23" spans="1:12" ht="12.75">
      <c r="A23" s="71" t="s">
        <v>217</v>
      </c>
      <c r="B23" s="72">
        <v>60</v>
      </c>
      <c r="C23" s="72">
        <v>29</v>
      </c>
      <c r="D23" s="73">
        <v>3</v>
      </c>
      <c r="E23" s="73">
        <v>54</v>
      </c>
      <c r="F23" s="74">
        <f aca="true" t="shared" si="4" ref="F23:F32">G23+H23+I23</f>
        <v>11.59</v>
      </c>
      <c r="G23" s="74">
        <v>5.59</v>
      </c>
      <c r="H23" s="74">
        <v>1.25</v>
      </c>
      <c r="I23" s="74">
        <v>4.75</v>
      </c>
      <c r="J23" s="72">
        <v>331599</v>
      </c>
      <c r="K23" s="72">
        <v>179882</v>
      </c>
      <c r="L23" s="75">
        <f aca="true" t="shared" si="5" ref="L23:L32">K23/B23/12</f>
        <v>249.84</v>
      </c>
    </row>
    <row r="24" spans="1:12" ht="12.75">
      <c r="A24" s="71">
        <v>22</v>
      </c>
      <c r="B24" s="72">
        <v>98</v>
      </c>
      <c r="C24" s="72">
        <v>31</v>
      </c>
      <c r="D24" s="73">
        <v>5</v>
      </c>
      <c r="E24" s="73">
        <v>98</v>
      </c>
      <c r="F24" s="74">
        <f t="shared" si="4"/>
        <v>20.64</v>
      </c>
      <c r="G24" s="74">
        <v>9.64</v>
      </c>
      <c r="H24" s="74">
        <v>1.75</v>
      </c>
      <c r="I24" s="74">
        <v>9.25</v>
      </c>
      <c r="J24" s="72">
        <v>491905</v>
      </c>
      <c r="K24" s="72">
        <v>264519</v>
      </c>
      <c r="L24" s="75">
        <f t="shared" si="5"/>
        <v>224.93</v>
      </c>
    </row>
    <row r="25" spans="1:12" ht="12.75">
      <c r="A25" s="71">
        <v>23</v>
      </c>
      <c r="B25" s="72">
        <v>110</v>
      </c>
      <c r="C25" s="72">
        <v>76</v>
      </c>
      <c r="D25" s="73">
        <v>4</v>
      </c>
      <c r="E25" s="73">
        <v>79</v>
      </c>
      <c r="F25" s="74">
        <f t="shared" si="4"/>
        <v>14.97</v>
      </c>
      <c r="G25" s="74">
        <v>7.34</v>
      </c>
      <c r="H25" s="74">
        <v>1.38</v>
      </c>
      <c r="I25" s="74">
        <v>6.25</v>
      </c>
      <c r="J25" s="72">
        <v>535018</v>
      </c>
      <c r="K25" s="72">
        <v>255554</v>
      </c>
      <c r="L25" s="75">
        <f t="shared" si="5"/>
        <v>193.6</v>
      </c>
    </row>
    <row r="26" spans="1:12" ht="12.75">
      <c r="A26" s="71">
        <v>24</v>
      </c>
      <c r="B26" s="72">
        <v>105</v>
      </c>
      <c r="C26" s="72">
        <v>100</v>
      </c>
      <c r="D26" s="73">
        <v>4</v>
      </c>
      <c r="E26" s="73">
        <v>105</v>
      </c>
      <c r="F26" s="74">
        <f t="shared" si="4"/>
        <v>19.89</v>
      </c>
      <c r="G26" s="74">
        <v>9.14</v>
      </c>
      <c r="H26" s="74">
        <v>1.75</v>
      </c>
      <c r="I26" s="74">
        <v>9</v>
      </c>
      <c r="J26" s="72">
        <v>550288</v>
      </c>
      <c r="K26" s="72">
        <v>265832</v>
      </c>
      <c r="L26" s="75">
        <f t="shared" si="5"/>
        <v>210.98</v>
      </c>
    </row>
    <row r="27" spans="1:12" ht="12.75">
      <c r="A27" s="71">
        <v>25</v>
      </c>
      <c r="B27" s="72">
        <v>92</v>
      </c>
      <c r="C27" s="72">
        <v>82</v>
      </c>
      <c r="D27" s="73">
        <v>4</v>
      </c>
      <c r="E27" s="73">
        <v>92</v>
      </c>
      <c r="F27" s="74">
        <f t="shared" si="4"/>
        <v>18.14</v>
      </c>
      <c r="G27" s="74">
        <v>8.64</v>
      </c>
      <c r="H27" s="74">
        <v>1.5</v>
      </c>
      <c r="I27" s="74">
        <v>8</v>
      </c>
      <c r="J27" s="72">
        <v>445249</v>
      </c>
      <c r="K27" s="72">
        <v>238128</v>
      </c>
      <c r="L27" s="75">
        <f t="shared" si="5"/>
        <v>215.7</v>
      </c>
    </row>
    <row r="28" spans="1:12" ht="12.75">
      <c r="A28" s="71">
        <v>26</v>
      </c>
      <c r="B28" s="72">
        <v>142</v>
      </c>
      <c r="C28" s="72">
        <v>102</v>
      </c>
      <c r="D28" s="73">
        <v>6</v>
      </c>
      <c r="E28" s="73">
        <v>102</v>
      </c>
      <c r="F28" s="74">
        <f t="shared" si="4"/>
        <v>21.23</v>
      </c>
      <c r="G28" s="74">
        <v>10.23</v>
      </c>
      <c r="H28" s="74">
        <v>2</v>
      </c>
      <c r="I28" s="74">
        <v>9</v>
      </c>
      <c r="J28" s="72">
        <v>636789</v>
      </c>
      <c r="K28" s="72">
        <v>345279</v>
      </c>
      <c r="L28" s="75">
        <f t="shared" si="5"/>
        <v>202.63</v>
      </c>
    </row>
    <row r="29" spans="1:12" ht="12.75">
      <c r="A29" s="71">
        <v>27</v>
      </c>
      <c r="B29" s="72">
        <v>104</v>
      </c>
      <c r="C29" s="72">
        <v>91</v>
      </c>
      <c r="D29" s="73">
        <v>4</v>
      </c>
      <c r="E29" s="73">
        <v>90</v>
      </c>
      <c r="F29" s="74">
        <f t="shared" si="4"/>
        <v>19.89</v>
      </c>
      <c r="G29" s="74">
        <v>9.14</v>
      </c>
      <c r="H29" s="74">
        <v>1.75</v>
      </c>
      <c r="I29" s="74">
        <v>9</v>
      </c>
      <c r="J29" s="72">
        <v>518668</v>
      </c>
      <c r="K29" s="72">
        <v>271629</v>
      </c>
      <c r="L29" s="75">
        <f t="shared" si="5"/>
        <v>217.65</v>
      </c>
    </row>
    <row r="30" spans="1:12" ht="12.75">
      <c r="A30" s="71">
        <v>28</v>
      </c>
      <c r="B30" s="72">
        <v>119</v>
      </c>
      <c r="C30" s="72">
        <v>100</v>
      </c>
      <c r="D30" s="73">
        <v>5</v>
      </c>
      <c r="E30" s="73">
        <v>119</v>
      </c>
      <c r="F30" s="74">
        <f t="shared" si="4"/>
        <v>21.18</v>
      </c>
      <c r="G30" s="74">
        <v>10.18</v>
      </c>
      <c r="H30" s="74">
        <v>2</v>
      </c>
      <c r="I30" s="74">
        <v>9</v>
      </c>
      <c r="J30" s="72">
        <v>612615</v>
      </c>
      <c r="K30" s="72">
        <v>321094</v>
      </c>
      <c r="L30" s="75">
        <f t="shared" si="5"/>
        <v>224.86</v>
      </c>
    </row>
    <row r="31" spans="1:12" ht="12.75">
      <c r="A31" s="71">
        <v>29</v>
      </c>
      <c r="B31" s="72">
        <v>115</v>
      </c>
      <c r="C31" s="72">
        <v>114</v>
      </c>
      <c r="D31" s="73">
        <v>5</v>
      </c>
      <c r="E31" s="73">
        <v>115</v>
      </c>
      <c r="F31" s="74">
        <f t="shared" si="4"/>
        <v>22.75</v>
      </c>
      <c r="G31" s="74">
        <v>11</v>
      </c>
      <c r="H31" s="74">
        <v>1.88</v>
      </c>
      <c r="I31" s="74">
        <v>9.87</v>
      </c>
      <c r="J31" s="72">
        <v>553812</v>
      </c>
      <c r="K31" s="72">
        <v>296464</v>
      </c>
      <c r="L31" s="75">
        <f t="shared" si="5"/>
        <v>214.83</v>
      </c>
    </row>
    <row r="32" spans="1:12" ht="12.75">
      <c r="A32" s="71">
        <v>30</v>
      </c>
      <c r="B32" s="72">
        <v>85</v>
      </c>
      <c r="C32" s="72">
        <v>34</v>
      </c>
      <c r="D32" s="73">
        <v>4</v>
      </c>
      <c r="E32" s="73">
        <v>65</v>
      </c>
      <c r="F32" s="74">
        <f t="shared" si="4"/>
        <v>17.8</v>
      </c>
      <c r="G32" s="74">
        <v>9.4</v>
      </c>
      <c r="H32" s="74">
        <v>1.65</v>
      </c>
      <c r="I32" s="74">
        <v>6.75</v>
      </c>
      <c r="J32" s="72">
        <v>433676</v>
      </c>
      <c r="K32" s="72">
        <v>232552</v>
      </c>
      <c r="L32" s="75">
        <f t="shared" si="5"/>
        <v>227.99</v>
      </c>
    </row>
    <row r="33" spans="1:12" ht="12.75">
      <c r="A33" s="71" t="s">
        <v>218</v>
      </c>
      <c r="B33" s="72">
        <v>91</v>
      </c>
      <c r="C33" s="72">
        <v>74</v>
      </c>
      <c r="D33" s="73">
        <v>4</v>
      </c>
      <c r="E33" s="73">
        <v>89</v>
      </c>
      <c r="F33" s="74">
        <f aca="true" t="shared" si="6" ref="F33:F46">G33+H33+I33</f>
        <v>19.09</v>
      </c>
      <c r="G33" s="74">
        <v>9.09</v>
      </c>
      <c r="H33" s="74">
        <v>1.75</v>
      </c>
      <c r="I33" s="74">
        <v>8.25</v>
      </c>
      <c r="J33" s="72">
        <v>475700</v>
      </c>
      <c r="K33" s="72">
        <v>265058</v>
      </c>
      <c r="L33" s="75">
        <f aca="true" t="shared" si="7" ref="L33:L46">K33/B33/12</f>
        <v>242.73</v>
      </c>
    </row>
    <row r="34" spans="1:12" ht="12.75">
      <c r="A34" s="71">
        <v>32</v>
      </c>
      <c r="B34" s="72">
        <v>124</v>
      </c>
      <c r="C34" s="72">
        <v>97</v>
      </c>
      <c r="D34" s="73">
        <v>5</v>
      </c>
      <c r="E34" s="73">
        <v>124</v>
      </c>
      <c r="F34" s="74">
        <f t="shared" si="6"/>
        <v>22.52</v>
      </c>
      <c r="G34" s="74">
        <v>11.14</v>
      </c>
      <c r="H34" s="74">
        <v>1.75</v>
      </c>
      <c r="I34" s="74">
        <v>9.63</v>
      </c>
      <c r="J34" s="72">
        <v>593222</v>
      </c>
      <c r="K34" s="72">
        <v>324966</v>
      </c>
      <c r="L34" s="75">
        <f t="shared" si="7"/>
        <v>218.39</v>
      </c>
    </row>
    <row r="35" spans="1:12" ht="12.75">
      <c r="A35" s="71">
        <v>35</v>
      </c>
      <c r="B35" s="72">
        <v>100</v>
      </c>
      <c r="C35" s="72">
        <v>64</v>
      </c>
      <c r="D35" s="73">
        <v>4</v>
      </c>
      <c r="E35" s="73">
        <v>76</v>
      </c>
      <c r="F35" s="74">
        <f t="shared" si="6"/>
        <v>16</v>
      </c>
      <c r="G35" s="74">
        <v>7.5</v>
      </c>
      <c r="H35" s="74">
        <v>1.75</v>
      </c>
      <c r="I35" s="74">
        <v>6.75</v>
      </c>
      <c r="J35" s="72">
        <v>471140</v>
      </c>
      <c r="K35" s="72">
        <v>247040</v>
      </c>
      <c r="L35" s="75">
        <f t="shared" si="7"/>
        <v>205.87</v>
      </c>
    </row>
    <row r="36" spans="1:12" ht="12.75">
      <c r="A36" s="71">
        <v>36</v>
      </c>
      <c r="B36" s="72">
        <v>62</v>
      </c>
      <c r="C36" s="72">
        <v>46</v>
      </c>
      <c r="D36" s="73">
        <v>3</v>
      </c>
      <c r="E36" s="73">
        <v>56</v>
      </c>
      <c r="F36" s="74">
        <f t="shared" si="6"/>
        <v>14.84</v>
      </c>
      <c r="G36" s="74">
        <v>7.09</v>
      </c>
      <c r="H36" s="74">
        <v>1.5</v>
      </c>
      <c r="I36" s="74">
        <v>6.25</v>
      </c>
      <c r="J36" s="72">
        <v>368467</v>
      </c>
      <c r="K36" s="72">
        <v>198065</v>
      </c>
      <c r="L36" s="75">
        <f t="shared" si="7"/>
        <v>266.22</v>
      </c>
    </row>
    <row r="37" spans="1:12" ht="12.75">
      <c r="A37" s="71">
        <v>42</v>
      </c>
      <c r="B37" s="72">
        <v>95</v>
      </c>
      <c r="C37" s="72">
        <v>39</v>
      </c>
      <c r="D37" s="73">
        <v>4</v>
      </c>
      <c r="E37" s="73">
        <v>72</v>
      </c>
      <c r="F37" s="74">
        <f t="shared" si="6"/>
        <v>16.02</v>
      </c>
      <c r="G37" s="74">
        <v>8.14</v>
      </c>
      <c r="H37" s="74">
        <v>1.75</v>
      </c>
      <c r="I37" s="74">
        <v>6.13</v>
      </c>
      <c r="J37" s="72">
        <v>436679</v>
      </c>
      <c r="K37" s="72">
        <v>234325</v>
      </c>
      <c r="L37" s="75">
        <f t="shared" si="7"/>
        <v>205.55</v>
      </c>
    </row>
    <row r="38" spans="1:12" ht="12.75">
      <c r="A38" s="71">
        <v>43</v>
      </c>
      <c r="B38" s="72">
        <v>94</v>
      </c>
      <c r="C38" s="72">
        <v>46</v>
      </c>
      <c r="D38" s="73">
        <v>4</v>
      </c>
      <c r="E38" s="73">
        <v>59</v>
      </c>
      <c r="F38" s="74">
        <f t="shared" si="6"/>
        <v>17.64</v>
      </c>
      <c r="G38" s="74">
        <v>9.14</v>
      </c>
      <c r="H38" s="74">
        <v>1.75</v>
      </c>
      <c r="I38" s="74">
        <v>6.75</v>
      </c>
      <c r="J38" s="72">
        <v>467850</v>
      </c>
      <c r="K38" s="72">
        <v>250928</v>
      </c>
      <c r="L38" s="75">
        <f t="shared" si="7"/>
        <v>222.45</v>
      </c>
    </row>
    <row r="39" spans="1:12" ht="12.75">
      <c r="A39" s="71">
        <v>44</v>
      </c>
      <c r="B39" s="72">
        <v>189</v>
      </c>
      <c r="C39" s="72">
        <v>165</v>
      </c>
      <c r="D39" s="73">
        <v>7</v>
      </c>
      <c r="E39" s="73">
        <v>187</v>
      </c>
      <c r="F39" s="74">
        <f t="shared" si="6"/>
        <v>31.61</v>
      </c>
      <c r="G39" s="74">
        <v>16.36</v>
      </c>
      <c r="H39" s="74">
        <v>2.5</v>
      </c>
      <c r="I39" s="74">
        <v>12.75</v>
      </c>
      <c r="J39" s="72">
        <v>844228</v>
      </c>
      <c r="K39" s="72">
        <v>450606</v>
      </c>
      <c r="L39" s="75">
        <f t="shared" si="7"/>
        <v>198.68</v>
      </c>
    </row>
    <row r="40" spans="1:12" ht="12.75">
      <c r="A40" s="71">
        <v>46</v>
      </c>
      <c r="B40" s="72">
        <v>155</v>
      </c>
      <c r="C40" s="72">
        <v>74</v>
      </c>
      <c r="D40" s="73">
        <v>6</v>
      </c>
      <c r="E40" s="73">
        <v>113</v>
      </c>
      <c r="F40" s="74">
        <f t="shared" si="6"/>
        <v>22.68</v>
      </c>
      <c r="G40" s="74">
        <v>11.18</v>
      </c>
      <c r="H40" s="74">
        <v>1.75</v>
      </c>
      <c r="I40" s="74">
        <v>9.75</v>
      </c>
      <c r="J40" s="72">
        <v>634106</v>
      </c>
      <c r="K40" s="72">
        <v>326724</v>
      </c>
      <c r="L40" s="75">
        <f t="shared" si="7"/>
        <v>175.66</v>
      </c>
    </row>
    <row r="41" spans="1:12" ht="12.75">
      <c r="A41" s="71">
        <v>47</v>
      </c>
      <c r="B41" s="72">
        <v>89</v>
      </c>
      <c r="C41" s="72">
        <v>63</v>
      </c>
      <c r="D41" s="73">
        <v>4</v>
      </c>
      <c r="E41" s="73">
        <v>70</v>
      </c>
      <c r="F41" s="74">
        <f t="shared" si="6"/>
        <v>16.77</v>
      </c>
      <c r="G41" s="74">
        <v>8.67</v>
      </c>
      <c r="H41" s="74">
        <v>1.6</v>
      </c>
      <c r="I41" s="74">
        <v>6.5</v>
      </c>
      <c r="J41" s="72">
        <v>448075</v>
      </c>
      <c r="K41" s="72">
        <v>240519</v>
      </c>
      <c r="L41" s="75">
        <f t="shared" si="7"/>
        <v>225.21</v>
      </c>
    </row>
    <row r="42" spans="1:12" ht="12.75">
      <c r="A42" s="71">
        <v>48</v>
      </c>
      <c r="B42" s="72">
        <v>179</v>
      </c>
      <c r="C42" s="72">
        <v>65</v>
      </c>
      <c r="D42" s="73">
        <v>7</v>
      </c>
      <c r="E42" s="73">
        <v>123</v>
      </c>
      <c r="F42" s="74">
        <f t="shared" si="6"/>
        <v>28.68</v>
      </c>
      <c r="G42" s="74">
        <v>15.68</v>
      </c>
      <c r="H42" s="74">
        <v>2</v>
      </c>
      <c r="I42" s="74">
        <v>11</v>
      </c>
      <c r="J42" s="72">
        <v>739871</v>
      </c>
      <c r="K42" s="72">
        <v>401633</v>
      </c>
      <c r="L42" s="75">
        <f t="shared" si="7"/>
        <v>186.98</v>
      </c>
    </row>
    <row r="43" spans="1:12" ht="12.75">
      <c r="A43" s="71">
        <v>49</v>
      </c>
      <c r="B43" s="72">
        <v>106</v>
      </c>
      <c r="C43" s="72">
        <v>102</v>
      </c>
      <c r="D43" s="73">
        <v>4</v>
      </c>
      <c r="E43" s="73">
        <v>106</v>
      </c>
      <c r="F43" s="74">
        <f t="shared" si="6"/>
        <v>20.25</v>
      </c>
      <c r="G43" s="74">
        <v>9</v>
      </c>
      <c r="H43" s="74">
        <v>1.75</v>
      </c>
      <c r="I43" s="74">
        <v>9.5</v>
      </c>
      <c r="J43" s="72">
        <v>529255</v>
      </c>
      <c r="K43" s="72">
        <v>258358</v>
      </c>
      <c r="L43" s="75">
        <f t="shared" si="7"/>
        <v>203.11</v>
      </c>
    </row>
    <row r="44" spans="1:12" ht="12.75">
      <c r="A44" s="71">
        <v>50</v>
      </c>
      <c r="B44" s="72">
        <v>149</v>
      </c>
      <c r="C44" s="72">
        <v>139</v>
      </c>
      <c r="D44" s="73">
        <v>5</v>
      </c>
      <c r="E44" s="73">
        <v>149</v>
      </c>
      <c r="F44" s="74">
        <f t="shared" si="6"/>
        <v>22.84</v>
      </c>
      <c r="G44" s="74">
        <v>10.09</v>
      </c>
      <c r="H44" s="74">
        <v>2</v>
      </c>
      <c r="I44" s="74">
        <v>10.75</v>
      </c>
      <c r="J44" s="72">
        <v>651821</v>
      </c>
      <c r="K44" s="72">
        <v>351531</v>
      </c>
      <c r="L44" s="75">
        <f t="shared" si="7"/>
        <v>196.61</v>
      </c>
    </row>
    <row r="45" spans="1:12" ht="12.75">
      <c r="A45" s="71">
        <v>51</v>
      </c>
      <c r="B45" s="72">
        <v>91</v>
      </c>
      <c r="C45" s="72">
        <v>81</v>
      </c>
      <c r="D45" s="73">
        <v>4</v>
      </c>
      <c r="E45" s="73">
        <v>91</v>
      </c>
      <c r="F45" s="74">
        <f t="shared" si="6"/>
        <v>18.89</v>
      </c>
      <c r="G45" s="74">
        <v>9.14</v>
      </c>
      <c r="H45" s="74">
        <v>1.75</v>
      </c>
      <c r="I45" s="74">
        <v>8</v>
      </c>
      <c r="J45" s="72">
        <v>459856</v>
      </c>
      <c r="K45" s="72">
        <v>252606</v>
      </c>
      <c r="L45" s="75">
        <f t="shared" si="7"/>
        <v>231.32</v>
      </c>
    </row>
    <row r="46" spans="1:12" ht="12.75">
      <c r="A46" s="71" t="s">
        <v>219</v>
      </c>
      <c r="B46" s="77">
        <f>SUM(B8:B45)</f>
        <v>3917</v>
      </c>
      <c r="C46" s="77">
        <f>SUM(C8:C45)</f>
        <v>2804</v>
      </c>
      <c r="D46" s="77">
        <f>SUM(D8:D45)</f>
        <v>160</v>
      </c>
      <c r="E46" s="77">
        <f>SUM(E8:E45)</f>
        <v>3500</v>
      </c>
      <c r="F46" s="78">
        <f t="shared" si="6"/>
        <v>712.82</v>
      </c>
      <c r="G46" s="78">
        <f>SUM(G8:G45)</f>
        <v>344.91</v>
      </c>
      <c r="H46" s="78">
        <f>SUM(H8:H45)</f>
        <v>65.27</v>
      </c>
      <c r="I46" s="78">
        <f>SUM(I8:I45)</f>
        <v>302.64</v>
      </c>
      <c r="J46" s="77">
        <f>SUM(J8:J45)</f>
        <v>18856946</v>
      </c>
      <c r="K46" s="77">
        <f>SUM(K8:K45)</f>
        <v>10054940</v>
      </c>
      <c r="L46" s="79">
        <f t="shared" si="7"/>
        <v>213.92</v>
      </c>
    </row>
    <row r="47" spans="1:12" ht="12.75">
      <c r="A47" s="67"/>
      <c r="B47" s="67"/>
      <c r="C47" s="67"/>
      <c r="D47" s="14"/>
      <c r="E47" s="14"/>
      <c r="F47" s="14"/>
      <c r="G47" s="14"/>
      <c r="H47" s="14"/>
      <c r="I47" s="14"/>
      <c r="J47" s="14"/>
      <c r="K47" s="14"/>
      <c r="L47" s="14"/>
    </row>
    <row r="48" spans="1:12" s="1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1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1" customFormat="1" ht="12.75">
      <c r="A50" s="4"/>
      <c r="B50" s="14"/>
      <c r="C50" s="14"/>
      <c r="D50" s="14"/>
      <c r="E50" s="14"/>
      <c r="F50" s="14"/>
      <c r="G50" s="14"/>
      <c r="H50" s="14"/>
      <c r="I50" s="14"/>
      <c r="J50" s="80"/>
      <c r="K50" s="14"/>
      <c r="L50" s="14"/>
    </row>
  </sheetData>
  <mergeCells count="10">
    <mergeCell ref="J6:J7"/>
    <mergeCell ref="K6:K7"/>
    <mergeCell ref="L6:L7"/>
    <mergeCell ref="G6:I6"/>
    <mergeCell ref="E6:E7"/>
    <mergeCell ref="F6:F7"/>
    <mergeCell ref="B5:B7"/>
    <mergeCell ref="A5:A7"/>
    <mergeCell ref="C5:C7"/>
    <mergeCell ref="D5:D7"/>
  </mergeCells>
  <printOptions horizontalCentered="1"/>
  <pageMargins left="0.7480314960629921" right="0.15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Gdynia</dc:creator>
  <cp:keywords/>
  <dc:description/>
  <cp:lastModifiedBy>abr</cp:lastModifiedBy>
  <cp:lastPrinted>2003-08-20T05:51:59Z</cp:lastPrinted>
  <dcterms:created xsi:type="dcterms:W3CDTF">2003-07-28T06:20:23Z</dcterms:created>
  <dcterms:modified xsi:type="dcterms:W3CDTF">2003-08-20T05:56:26Z</dcterms:modified>
  <cp:category/>
  <cp:version/>
  <cp:contentType/>
  <cp:contentStatus/>
</cp:coreProperties>
</file>