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0"/>
  </bookViews>
  <sheets>
    <sheet name="zał 13" sheetId="1" r:id="rId1"/>
  </sheets>
  <definedNames>
    <definedName name="_xlnm.Print_Titles" localSheetId="0">'zał 13'!$3:$3</definedName>
  </definedNames>
  <calcPr fullCalcOnLoad="1"/>
</workbook>
</file>

<file path=xl/sharedStrings.xml><?xml version="1.0" encoding="utf-8"?>
<sst xmlns="http://schemas.openxmlformats.org/spreadsheetml/2006/main" count="349" uniqueCount="197">
  <si>
    <t>Dotacje udzielone na realizację zadań gminy przez organizacje prowadzące działalność pożytku publicznego w 2005 roku</t>
  </si>
  <si>
    <t>Dz.</t>
  </si>
  <si>
    <t>Rozdz.</t>
  </si>
  <si>
    <t>§</t>
  </si>
  <si>
    <t>Wydział</t>
  </si>
  <si>
    <t>Organizacja</t>
  </si>
  <si>
    <t xml:space="preserve"> Zadanie</t>
  </si>
  <si>
    <t>Wydział Polityki Gospodarczej</t>
  </si>
  <si>
    <t xml:space="preserve">Fundacja Gospodarcza </t>
  </si>
  <si>
    <t>Pomorskie Miasteczko Zawodów</t>
  </si>
  <si>
    <t>GCI</t>
  </si>
  <si>
    <t>Granty - Stow. Pomorskie Centrum Technologii</t>
  </si>
  <si>
    <t>Biuro Prezydenta</t>
  </si>
  <si>
    <t>Stowarzyszenie OVUM</t>
  </si>
  <si>
    <t>Biuro Porad Obywatelskich</t>
  </si>
  <si>
    <t>Wydział Kultury</t>
  </si>
  <si>
    <t>Fundacja „SENECTUS”</t>
  </si>
  <si>
    <t>„Artystyczna jesień 2005” - warsztaty plastyczne dla seniorów  w ramach Gdyńskiego Uniwersytetu Trzeciego Wieku</t>
  </si>
  <si>
    <t>"Lektorat języka angielskiego dla seniorów" w ramach Gdyńskiego Uniwersytetu Trzeciego Wieku</t>
  </si>
  <si>
    <t>Wydział Zdrowia</t>
  </si>
  <si>
    <t>Towarzystwo Przyjaciół Liceum Jezuitów w Gdyni, stowarzyszenie</t>
  </si>
  <si>
    <t>Związek Młodzieży Chrześcijańskiej Polska YMCA – Ognisko Gdynia, stowarzyszenie</t>
  </si>
  <si>
    <t>„Gdyński Uniwersytet Trzeciego Wieku”</t>
  </si>
  <si>
    <t>Gdyńskie Stowarzyszenie "Familia"</t>
  </si>
  <si>
    <t>Prowadzenie świetlicy socjoterapeutycznej w Gdyni przy ul. Morskiej 89</t>
  </si>
  <si>
    <t>Parafia p.w.Św.Judy Apostoła</t>
  </si>
  <si>
    <t>Prowadzenie świetlicy socjoterapeutycznej w Gdyni przy ul. Unruga 150 (do 2006 r)</t>
  </si>
  <si>
    <t>Stowarzyszenie Animatorów Zdrowia Psychicznego ZIELONA MYŚL</t>
  </si>
  <si>
    <t>Prowadzenie świetlicy socjoterapeutycznej w Gdyni przy ul. Cylkowskiego 5 w SP 34  (do 2006 roku)</t>
  </si>
  <si>
    <t>Stowarzyszenie na rzecz Wspierania i Rozwoju Rodziny "PERSPEKTYWA"</t>
  </si>
  <si>
    <t>Prowadzenie świetlicy socjoterapeutycznej w Gdyni przy ul. Chabrowej 43 przy SP 16  (do 2006 roku)</t>
  </si>
  <si>
    <t>"Gimnazjalna grupa twórczego myślenia</t>
  </si>
  <si>
    <t>Prowadzenie świetlicy socjoterapeutycznej w Gdyni przy ul. Cechowej 22 przy SP 6   (do 2006 roku)</t>
  </si>
  <si>
    <t xml:space="preserve">Prowadzenie świetlicy socjoterapeutycznej w Gdyni przy ul. Morskiej 192 przy SP 10 (do 2006 roku)  </t>
  </si>
  <si>
    <t>Stowarzyszenie na rzecz Wspierania Rodzin "Otwarte Drzwi"</t>
  </si>
  <si>
    <t xml:space="preserve">Prowadzenie świetlicy socjoterapeutycznej w Gdyni przy ul. Abrahama 82 </t>
  </si>
  <si>
    <t xml:space="preserve">Prowadzenie świetlicy socjoterapeutycznej w Gdyni przy ul. Nagietkowej 73              </t>
  </si>
  <si>
    <t>MOPS</t>
  </si>
  <si>
    <t>Stowarzyszenie RAZEM</t>
  </si>
  <si>
    <t xml:space="preserve">Prowadzenie Ośrodka Interwencji Kryzysowej </t>
  </si>
  <si>
    <t>Prowadzenie świetlicy socjoterapeutycznej w Gdyni przy ul. Leszczynki 177  (do 2006 roku)</t>
  </si>
  <si>
    <t>Stowarzyszenie Regionalne Centrum Wsparcia Społecznego</t>
  </si>
  <si>
    <t>Prowadzenie świetlicy socjoterapeutycznej w Gdyni przy ul. Portowa 2  (do 2006 roku)</t>
  </si>
  <si>
    <t>Stowarzyszenie Rodzina Kolpinga</t>
  </si>
  <si>
    <t>Prowadzenie świetlicy socjoterapeutycznej w Gdyni przy ul. L.Staffa 10 w Zespole Szkół Nr 10   (do 2006 roku)</t>
  </si>
  <si>
    <t>Towarzystwo Profilaktyki Środowiskowej "MROWISKO"</t>
  </si>
  <si>
    <t>Prowadzenie świetlicy socjoterapeutycznej w Gdyni przy ul. Opata Hackiego 17  (do 2006 roku)</t>
  </si>
  <si>
    <t>Prowadzenie świetlicy socjoterapeutycznej w Gdyni przy ul. Płk.Dąbka 52  (do 2006 roku)</t>
  </si>
  <si>
    <t>Gdyńskie Stowarzyszenie Integracyjne „PROMYK”</t>
  </si>
  <si>
    <t xml:space="preserve">Prowadzenie świetlicy socjoterapeutycznej </t>
  </si>
  <si>
    <t>Prowadzenie świetlicy socjoterapeutycznej  (ul. Maciejewicza)</t>
  </si>
  <si>
    <t>Stow. Społeczna Edukacja NON-STOP</t>
  </si>
  <si>
    <t>Uczniowski Klub Sportowy ORLIK</t>
  </si>
  <si>
    <t>Stowarzyszenie na rzecz Dzieci i Młodzieży "Vitawa"</t>
  </si>
  <si>
    <t>Prowadzenie świetlicy socjoterapeutycznej w Gdyni przy ul. Chwarznieńskiej</t>
  </si>
  <si>
    <t>Prowadzenie świetlicy socjoterapeutycznej w Gdyni przy ul. Wiczlińskiej</t>
  </si>
  <si>
    <t>Prowadzenie punktu psychologiczno - pedagogicznego konsultacyjnego</t>
  </si>
  <si>
    <t>Towarzystwo Przyjaciół Dzieci Oddział Miejski w Gdyni</t>
  </si>
  <si>
    <t>Prowadzenie klubu młodzieżowego w dzielnicy Działki Leśne</t>
  </si>
  <si>
    <t>"Młodzieżowe warsztaty środowiskowe 2005"</t>
  </si>
  <si>
    <t>Związek Harcerstwa Polskiego</t>
  </si>
  <si>
    <t>"Profilaktyka uzależnień poprzez atrakcyjność działań gdyńskich hufców"</t>
  </si>
  <si>
    <t>Wojskowy Klub Sportowy "FLOTA"</t>
  </si>
  <si>
    <t>"Program profilaktyczny: wychowanie poprzez aktywność sportową - pływanie w płetwach"</t>
  </si>
  <si>
    <t>Yacht Klub Polski</t>
  </si>
  <si>
    <t>Żagloterapia jako sposób edukacji i rozwoju dzieci i młodzieży z problemami emocjonalnymi</t>
  </si>
  <si>
    <t>Uczniowski Klub Sportowy „Cisowa"</t>
  </si>
  <si>
    <t>Program profilaktyczny poprzez zajęcia sportowo-rekreacyjne dla dzieci i młodzieży</t>
  </si>
  <si>
    <t>Stow. Gdyńskie Koło Rekreacyjno Sportowe PROFIT</t>
  </si>
  <si>
    <t>Gdyńska Abstynencka Liga Piłki Nożnej - sezon 2005</t>
  </si>
  <si>
    <t>Gry sportowe jako forma wspierania abstynencji i wychodzenia z uzależnienia od alkoholu oraz udział w IV Kociewskiej Spartakiadzie Klubów i Ruchów Trzeźwościowych</t>
  </si>
  <si>
    <t>Sobotni Klub Sportowy - Rośnij zdrowo</t>
  </si>
  <si>
    <t>Wspinaczka i ściana wspinaczkowa - między pasją a profilaktyką</t>
  </si>
  <si>
    <t>Stowarzyszenie ELEUSIS</t>
  </si>
  <si>
    <t>Zajęcia wspinaczkowe dla dzieci i młodzieży</t>
  </si>
  <si>
    <t>Środki nierozdysponowane</t>
  </si>
  <si>
    <t>Prowadzenie schroniska dla bezdomnych uzależnionych od alkoholu przez Chrześcijańskie Stow. Dobroczynne</t>
  </si>
  <si>
    <t>Gdańskie Stowarzyszenie Pomocy Osobom z Chorobą Alzheimera</t>
  </si>
  <si>
    <t>Organizowanie wieloprofilowej pomocy osobom z chorobą Alzheimera i innymi schorzeniami otępiennymi oraz ich rodzinom</t>
  </si>
  <si>
    <t>Pol;ski Związek Niewidomych</t>
  </si>
  <si>
    <t>Prowadzenie Centrum Informacji i Rehabilitacji dla Niewidomych i Niedowidzących</t>
  </si>
  <si>
    <t>Polskie Stowarzyszenie na rzecz Osób z Upośledzeniem Umysłowym</t>
  </si>
  <si>
    <t>Działalność rehabilitacyjna,terapeutyczna, uspołeczniająca i profilaktyczna nq rzecz osób z niepełnosprawnością ruchową oraz zagrożonych niepełnosprawnością prowadzona w Dziennym Centrum Aktywności</t>
  </si>
  <si>
    <t>Sam. Ref. Ds. Osób Niepełnosprawnych</t>
  </si>
  <si>
    <t>Polskie Towarzystwo Laryngektomowanych</t>
  </si>
  <si>
    <t>Prowadzenie szkółki nauki mowy przełykowej (zastępczej) u osób po amputacji krtani w okresie od 1.03.2005r. do 28.02.2006r.</t>
  </si>
  <si>
    <t>Pomorskie Stowarzyszenie Stomijne</t>
  </si>
  <si>
    <t>Trzydniowy wyjazd integracyjno – szkoleniowy.</t>
  </si>
  <si>
    <t>Stowarzyszenie Amazonek Gdyńskich</t>
  </si>
  <si>
    <t>Żyjmy zdrowiej- rehabilitacja dla kobiet po mastektomii</t>
  </si>
  <si>
    <t>Stowarzyszenie Chorych na Chorobę Parkinsona i ich Rodzin</t>
  </si>
  <si>
    <t>Wyjazd po zdrowie</t>
  </si>
  <si>
    <t>Rehabilitacja grupowa</t>
  </si>
  <si>
    <t>Stowarzyszenie Hospicjum Św. Wawrzyńca</t>
  </si>
  <si>
    <t>Rehabilitacja i terapia chorych sprawowana w Hospicjum św Wawrzyńca</t>
  </si>
  <si>
    <t>Prowadzenie Poradni Opieki Paliatywnej</t>
  </si>
  <si>
    <t>Stowarzyszenie Serce Sercom</t>
  </si>
  <si>
    <t>Prewencja wtórna</t>
  </si>
  <si>
    <t>Prowadzenie Ośrodka Wczesnej Interwencji</t>
  </si>
  <si>
    <t>Fundacja OAZA</t>
  </si>
  <si>
    <t>Prowadzenie niepublicznego rodzinnego domu dziecka przy ul Siemiradzkiego</t>
  </si>
  <si>
    <t>Prowadzenie placówki socjalizacyjnej (przy ul.Wójta Radtkego)</t>
  </si>
  <si>
    <t>Stowarzyszenie Integracyjne PROMYK</t>
  </si>
  <si>
    <t>Prowadzenie Ośrodka Adaptacyjnego dla Dzieci i Młodzieży Niepełnosprawnej</t>
  </si>
  <si>
    <t>Chrześcijańskie Stowarzyszenie dobroczynne</t>
  </si>
  <si>
    <t>Prowadzenie schroniska dla bezdomnych</t>
  </si>
  <si>
    <t>Zapewnienie czasowej opieki bezdomnym</t>
  </si>
  <si>
    <t>Ośrodek Interwencji Kryzysowej</t>
  </si>
  <si>
    <t>CARITAS Archidiecezji Gdańskiej</t>
  </si>
  <si>
    <t>Świadczenie usług opiekuńczych osobom chorym na chorobę Alzheimera</t>
  </si>
  <si>
    <t>Fundacja "Niesiemy pomoc"</t>
  </si>
  <si>
    <t>Świadczenie usług opiekuńczych</t>
  </si>
  <si>
    <t>Polski Czerwony Krzyż</t>
  </si>
  <si>
    <t>Zapewnienie specjalistycznych usług opiekuńczych osobom chorym psychicznie na terenie miasta Gdynia</t>
  </si>
  <si>
    <t>Stowarzyszenie Penitencjarne PATRONAT</t>
  </si>
  <si>
    <t>Pomoc osobom zwalnianym z więzienia i ich rodzinom</t>
  </si>
  <si>
    <t>Ruch Obrony Życia Poczętego GAUDIUM VITAE</t>
  </si>
  <si>
    <t>"Samotne Matki"</t>
  </si>
  <si>
    <t>Caritas Archidiecezji Gdańskiej</t>
  </si>
  <si>
    <t>Galeria twórczości plastycznej osób z niepełnosprawnością intelektualną</t>
  </si>
  <si>
    <t>Gdyńskie Stowarzyszenie Integracyjne „Promyk”</t>
  </si>
  <si>
    <t>Puszcza – integracyjny obóz harcerski</t>
  </si>
  <si>
    <t>Integracyjny rejs żeglarski na jachcie Kpt. Głowacki – terapia osób niepełnosprawnych intelektualnie w warunkach ekstremalnych</t>
  </si>
  <si>
    <t>Integracyjny przegląd twórczości amatorskiej „Spotkajmy się”</t>
  </si>
  <si>
    <t>Familiada – IV Turniej Rodzin</t>
  </si>
  <si>
    <t>Gdyńskie Stowarzyszenie Osób Niesłyszących ich Rodzin i Przyjaciół EFFETHA</t>
  </si>
  <si>
    <t>Wyrównywanie szans rozwoju dzieci z rodzin głuchoniemych, dzieci niedosłyszących i niesłyszących</t>
  </si>
  <si>
    <t>Pielęgnowanie tradycji – Św. Mikołaj w Stowarzyszeniu oraz spotkanie świąteczne dla niesłyszących mieszkańców Gdyni</t>
  </si>
  <si>
    <t>Poznajemy naszą małą ojczyznę Pomorze – Spotkanie integracyjne osób niesłyszących</t>
  </si>
  <si>
    <t>Majówka w kajaku</t>
  </si>
  <si>
    <t>Lokalna Organizacja Turystyczna Gdynia</t>
  </si>
  <si>
    <t>Gdynia turystyczna dla osób niepełnosprawnych</t>
  </si>
  <si>
    <t>Polski Związek Emerytów, Rencistów i Inwalidów Zarząd Rejonowy z siedzibą w Gdyni</t>
  </si>
  <si>
    <t>Poznajemy piękno naszego Regionu (3 jednodniowe wycieczki dla osób niepełnosprawnych)</t>
  </si>
  <si>
    <t>Zbiorowa gimnastyka usprawniająca dla osób niepełnosprawnych</t>
  </si>
  <si>
    <t>Polskie Stowarzyszenie na Rzecz Osób z Upośledzeniem Umysłowym Koło w Gdyni</t>
  </si>
  <si>
    <t>„Poznaj ludzi – teatr formą komunikacji społecznej”</t>
  </si>
  <si>
    <t>Klub Integracyjny Sezam – kontynuacja i rozszerzenie działalności</t>
  </si>
  <si>
    <t>Kontynuacja programu „Nie jesteś sam” wspomaganie rozwoju dzieci w wieku szkolnym niepełnosprawnych intelektualnie i z innymi dysfunkcjami rozwojowymi</t>
  </si>
  <si>
    <t>Polskie Towarzystwo Stwardnienie Rozsianego Oddz. Woj. W Gdańsku</t>
  </si>
  <si>
    <t>Wyjazd integracyjno-rehabilitacyjny osób chorych na stwardnienie rozsiane</t>
  </si>
  <si>
    <t>Wybrane formy rehabilitacji społecznej i leczniczej osób chorych na stwardnienie rozsiane</t>
  </si>
  <si>
    <t>Stowarzyszenie Niepełnosprawnych</t>
  </si>
  <si>
    <t>Aktywizacja Osób Niepełnosprawnych</t>
  </si>
  <si>
    <t>Stowarzyszenie Pomocy Osobom Autystycznym</t>
  </si>
  <si>
    <t>Organizacja wieloprofilowej rehabilitacji mającej na celu pomóc dzieciom, młodzieży i dorosłym</t>
  </si>
  <si>
    <t>Stowarzyszenie Pomocy Osobom Niepełnosprawnym SPON</t>
  </si>
  <si>
    <t>Poprawa stanu psychicznego i fizycznego osób niepełnosprawnych poprzez rehabilitację medyczną i Grupy Wsparcia</t>
  </si>
  <si>
    <t>Uczniowski Klub Sportowy „Orlik” przy Sam. Szkole Podst. Nr 28</t>
  </si>
  <si>
    <t>Usprawnienie ruchowe i społeczne dzieci niepełnosprawnych</t>
  </si>
  <si>
    <t>Związek Inwalidów Wojennych RP Zarząd Oddz. w Gdyni</t>
  </si>
  <si>
    <t>1.Turystyka – wycieczka krajoznawcza dla wolontariuszy Związku w celu integracji środowiska 2.Aktywizacja integrująca środowisko osób niepełnosprawnych – spotkanie opłatkowe  3.Działalność samopomocowa organizowana przez inwalidów wojennych –odwiedzanie chorych</t>
  </si>
  <si>
    <t>Polski Komitet Pomocy Społecznej - Zarząd Wojewódzki, stowarzyszenie</t>
  </si>
  <si>
    <t>Prowadzenie Klubu Seniora</t>
  </si>
  <si>
    <t>Rehabilitacja seniorów</t>
  </si>
  <si>
    <t>Polski Związek Emerytów, Rencistów i Inwalidów - Zarząd Oddziału Miejskiego w Gdyni</t>
  </si>
  <si>
    <t>"Poznajemy piękno naszego Regionu (6 jednodniowych wycieczek dla seniorów)</t>
  </si>
  <si>
    <t>Zbiorowa gimnastyka usprawniająca dla seniorów</t>
  </si>
  <si>
    <t>Stowarzyszenie Lokalna Organizacja Turystyczna Gdynia</t>
  </si>
  <si>
    <t>"Gdynia turystyczna dla osób straszych 2005"</t>
  </si>
  <si>
    <t xml:space="preserve">Stowarzyszenie Niepełnosprawnych </t>
  </si>
  <si>
    <t>Organizowanie wycieczek dla seniorów</t>
  </si>
  <si>
    <t>Spotkania integracyjne dla seniorów</t>
  </si>
  <si>
    <t>Towarzystwo Krzewienia Kultury Fizycznej - Ognisko "Gdynianka"</t>
  </si>
  <si>
    <t>Gimnastyka profilaktyczno - zdrowotna dla kobiet (grupa seniorów)</t>
  </si>
  <si>
    <t>Związek Młodzieży Chrześcijańskiej Polska YMCA-Ognisko Gdynia</t>
  </si>
  <si>
    <t>Otwarte zajęcia rehabilitacyjno - rekreacyjne dla gdyńskich seniorów</t>
  </si>
  <si>
    <t>Towarzystwo Miłośników Gdyni</t>
  </si>
  <si>
    <t>Wystawy i warsztaty plastyczne oraz wykłady z dziedziny historii sztuki</t>
  </si>
  <si>
    <t>Prelekcje i wykłady o starej Gdyni w ramach akcji „Ocalić od zapomnienia”</t>
  </si>
  <si>
    <t>Zrzeszenie Kaszubsko- Pomorskie</t>
  </si>
  <si>
    <t>Kultywowanie tradycji kaszubskiej poprzez działalność Zespołu Pieśni i Tańca „Gdynia”</t>
  </si>
  <si>
    <t>Wydawanie czasopisma  „Gdińsko Kleka”</t>
  </si>
  <si>
    <t>Organizacja prelekcji i wystaw w Ośrodku Kultury Kaszubsko – Pomorskiej w Gdyni</t>
  </si>
  <si>
    <t>Kultywowanie tradycji kaszubskiej poprzez działalność Chóru Męskiego „Dzwon Kaszubski”</t>
  </si>
  <si>
    <t>Pomorskie Stowarzyszenie „Musica Sacra”</t>
  </si>
  <si>
    <t>Koncerty muzyki organowej i kameralnej (kontynuacja cyklu)</t>
  </si>
  <si>
    <t>Lokalna Organizacja Turystyczna „Gdynia”</t>
  </si>
  <si>
    <t>Cztery pory roku na „Darze Pomorza”</t>
  </si>
  <si>
    <t>Stowarzyszenie Gdynian Wysiedlonych</t>
  </si>
  <si>
    <t>Sesja popularno – naukowa cz. III pt. „Wysiedlenia ludności cywilnej z miasta Gdynia w latach 1939/45 przez III Rzeszę”</t>
  </si>
  <si>
    <t>Fundacja  „Rodzina nadziei”</t>
  </si>
  <si>
    <t>Piknik rodzinny z Beatą Tyszkiewicz</t>
  </si>
  <si>
    <t>Fundacja kultury „Liberty”</t>
  </si>
  <si>
    <t>Teatr gościnny – małe formy z wielkimi aktorami</t>
  </si>
  <si>
    <t>II Gdyński Przegląd Teatralny Osób Niepełnosprawnych Intelektualnie „Bez tematu”</t>
  </si>
  <si>
    <t>Organizacja wyjazdów na zawody sportowe młodzieży RD</t>
  </si>
  <si>
    <t>Organizacja zajęć sportowych z piłki nożnej dla dzieci i młodzieży szkolnej</t>
  </si>
  <si>
    <t>GOSiR</t>
  </si>
  <si>
    <t>Kluby sportowe</t>
  </si>
  <si>
    <t>kluby sportowe, uczniowskie kluby sportowe, stowarzyszenia kultury fizycznej - na szkolenia grup młodzieżowych oraz udział w imprezach sportowych</t>
  </si>
  <si>
    <r>
      <t>Poznajemy zasady działania, obsługi i wykorzystania komputera”</t>
    </r>
  </si>
  <si>
    <r>
      <t>Program wycieczek dla seniorów „Gdynia Turystyczna – dla osób starszych i niepełnosprawnych”</t>
    </r>
  </si>
  <si>
    <t>Załącznik nr 13</t>
  </si>
  <si>
    <t>Plan</t>
  </si>
  <si>
    <t>Wykonanie</t>
  </si>
  <si>
    <t>% wyk.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</si>
</sst>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d/mm"/>
    <numFmt numFmtId="169" formatCode="d\ mmm\ yy"/>
    <numFmt numFmtId="170" formatCode="d/m/yyyy"/>
    <numFmt numFmtId="171" formatCode="dd\ mmm\ yy"/>
    <numFmt numFmtId="172" formatCode="dd/mm/yy\ h:mm\ AM/PM"/>
    <numFmt numFmtId="173" formatCode="d/mmm/yyyy"/>
    <numFmt numFmtId="174" formatCode="mmm/yyyy"/>
    <numFmt numFmtId="175" formatCode="#,##0.0"/>
    <numFmt numFmtId="176" formatCode="#,##0\ &quot;zł&quot;"/>
    <numFmt numFmtId="177" formatCode="0.00000"/>
    <numFmt numFmtId="178" formatCode="0.0000"/>
    <numFmt numFmtId="179" formatCode="0.000"/>
    <numFmt numFmtId="180" formatCode="0.0"/>
    <numFmt numFmtId="181" formatCode="#,##0.000"/>
    <numFmt numFmtId="182" formatCode="#,##0.0000"/>
    <numFmt numFmtId="183" formatCode="_-* #,##0.0\ _z_ł_-;\-* #,##0.0\ _z_ł_-;_-* &quot;-&quot;??\ _z_ł_-;_-@_-"/>
    <numFmt numFmtId="184" formatCode="_-* #,##0\ _z_ł_-;\-* #,##0\ _z_ł_-;_-* &quot;-&quot;??\ _z_ł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0"/>
      <color indexed="10"/>
      <name val="Times New Roman C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3" fontId="5" fillId="0" borderId="1" xfId="2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20" applyNumberFormat="1" applyFont="1" applyFill="1" applyBorder="1" applyAlignment="1">
      <alignment horizontal="right" vertical="center"/>
    </xf>
    <xf numFmtId="3" fontId="4" fillId="0" borderId="1" xfId="2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2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horizontal="right" vertical="center"/>
    </xf>
    <xf numFmtId="3" fontId="4" fillId="0" borderId="0" xfId="2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7" fillId="0" borderId="0" xfId="2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="90" zoomScaleNormal="90" workbookViewId="0" topLeftCell="A1">
      <pane xSplit="6" ySplit="3" topLeftCell="G117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124" sqref="E124"/>
    </sheetView>
  </sheetViews>
  <sheetFormatPr defaultColWidth="9.00390625" defaultRowHeight="12.75"/>
  <cols>
    <col min="1" max="1" width="4.125" style="1" customWidth="1"/>
    <col min="2" max="2" width="6.375" style="1" customWidth="1"/>
    <col min="3" max="3" width="5.00390625" style="1" customWidth="1"/>
    <col min="4" max="4" width="15.25390625" style="23" customWidth="1"/>
    <col min="5" max="5" width="18.25390625" style="23" customWidth="1"/>
    <col min="6" max="6" width="24.375" style="29" customWidth="1"/>
    <col min="7" max="7" width="8.625" style="30" customWidth="1"/>
    <col min="8" max="8" width="9.625" style="27" customWidth="1"/>
    <col min="9" max="9" width="7.125" style="28" customWidth="1"/>
    <col min="10" max="16384" width="9.125" style="1" customWidth="1"/>
  </cols>
  <sheetData>
    <row r="1" ht="12.75">
      <c r="I1" s="31" t="s">
        <v>193</v>
      </c>
    </row>
    <row r="2" spans="1:9" ht="57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s="7" customFormat="1" ht="25.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5" t="s">
        <v>194</v>
      </c>
      <c r="H3" s="5" t="s">
        <v>195</v>
      </c>
      <c r="I3" s="6" t="s">
        <v>196</v>
      </c>
    </row>
    <row r="4" spans="1:9" ht="25.5">
      <c r="A4" s="8">
        <v>710</v>
      </c>
      <c r="B4" s="8">
        <v>71095</v>
      </c>
      <c r="C4" s="8">
        <v>2810</v>
      </c>
      <c r="D4" s="9" t="s">
        <v>7</v>
      </c>
      <c r="E4" s="9" t="s">
        <v>8</v>
      </c>
      <c r="F4" s="9" t="s">
        <v>9</v>
      </c>
      <c r="G4" s="10">
        <v>100000</v>
      </c>
      <c r="H4" s="11">
        <v>100000</v>
      </c>
      <c r="I4" s="12">
        <f>H4/G4</f>
        <v>1</v>
      </c>
    </row>
    <row r="5" spans="1:9" ht="25.5">
      <c r="A5" s="8">
        <v>710</v>
      </c>
      <c r="B5" s="8">
        <v>71095</v>
      </c>
      <c r="C5" s="8">
        <v>2820</v>
      </c>
      <c r="D5" s="9" t="s">
        <v>10</v>
      </c>
      <c r="E5" s="9"/>
      <c r="F5" s="9" t="s">
        <v>11</v>
      </c>
      <c r="G5" s="10">
        <f>90000-5000</f>
        <v>85000</v>
      </c>
      <c r="H5" s="11">
        <v>85000</v>
      </c>
      <c r="I5" s="12">
        <f aca="true" t="shared" si="0" ref="I5:I68">H5/G5</f>
        <v>1</v>
      </c>
    </row>
    <row r="6" spans="1:9" ht="25.5">
      <c r="A6" s="8">
        <v>710</v>
      </c>
      <c r="B6" s="8">
        <v>71095</v>
      </c>
      <c r="C6" s="8">
        <v>2820</v>
      </c>
      <c r="D6" s="9" t="s">
        <v>12</v>
      </c>
      <c r="E6" s="9" t="s">
        <v>13</v>
      </c>
      <c r="F6" s="9" t="s">
        <v>14</v>
      </c>
      <c r="G6" s="10">
        <v>70000</v>
      </c>
      <c r="H6" s="11">
        <v>70000</v>
      </c>
      <c r="I6" s="12">
        <f t="shared" si="0"/>
        <v>1</v>
      </c>
    </row>
    <row r="7" spans="1:9" ht="63.75">
      <c r="A7" s="8">
        <v>801</v>
      </c>
      <c r="B7" s="8">
        <v>80195</v>
      </c>
      <c r="C7" s="8">
        <v>2810</v>
      </c>
      <c r="D7" s="9" t="s">
        <v>15</v>
      </c>
      <c r="E7" s="9" t="s">
        <v>16</v>
      </c>
      <c r="F7" s="9" t="s">
        <v>17</v>
      </c>
      <c r="G7" s="13">
        <v>11910</v>
      </c>
      <c r="H7" s="14">
        <v>11910</v>
      </c>
      <c r="I7" s="12">
        <f t="shared" si="0"/>
        <v>1</v>
      </c>
    </row>
    <row r="8" spans="1:9" ht="51">
      <c r="A8" s="8">
        <v>801</v>
      </c>
      <c r="B8" s="8">
        <v>80195</v>
      </c>
      <c r="C8" s="8">
        <v>2810</v>
      </c>
      <c r="D8" s="9" t="s">
        <v>15</v>
      </c>
      <c r="E8" s="9" t="s">
        <v>16</v>
      </c>
      <c r="F8" s="15" t="s">
        <v>18</v>
      </c>
      <c r="G8" s="13">
        <v>3876</v>
      </c>
      <c r="H8" s="14">
        <v>3876</v>
      </c>
      <c r="I8" s="12">
        <f t="shared" si="0"/>
        <v>1</v>
      </c>
    </row>
    <row r="9" spans="1:9" ht="51">
      <c r="A9" s="8">
        <v>801</v>
      </c>
      <c r="B9" s="8">
        <v>80195</v>
      </c>
      <c r="C9" s="8">
        <v>2820</v>
      </c>
      <c r="D9" s="9" t="s">
        <v>19</v>
      </c>
      <c r="E9" s="9" t="s">
        <v>20</v>
      </c>
      <c r="F9" s="15" t="s">
        <v>191</v>
      </c>
      <c r="G9" s="13">
        <v>10080</v>
      </c>
      <c r="H9" s="14">
        <v>10080</v>
      </c>
      <c r="I9" s="12">
        <f t="shared" si="0"/>
        <v>1</v>
      </c>
    </row>
    <row r="10" spans="1:9" ht="63.75">
      <c r="A10" s="8">
        <v>801</v>
      </c>
      <c r="B10" s="8">
        <v>80195</v>
      </c>
      <c r="C10" s="8">
        <v>2820</v>
      </c>
      <c r="D10" s="9" t="s">
        <v>15</v>
      </c>
      <c r="E10" s="9" t="s">
        <v>21</v>
      </c>
      <c r="F10" s="9" t="s">
        <v>22</v>
      </c>
      <c r="G10" s="13">
        <v>52050</v>
      </c>
      <c r="H10" s="14">
        <v>52050</v>
      </c>
      <c r="I10" s="12">
        <f t="shared" si="0"/>
        <v>1</v>
      </c>
    </row>
    <row r="11" spans="1:9" ht="38.25">
      <c r="A11" s="8">
        <v>851</v>
      </c>
      <c r="B11" s="8">
        <v>85154</v>
      </c>
      <c r="C11" s="8">
        <v>2820</v>
      </c>
      <c r="D11" s="9" t="s">
        <v>19</v>
      </c>
      <c r="E11" s="9" t="s">
        <v>23</v>
      </c>
      <c r="F11" s="15" t="s">
        <v>24</v>
      </c>
      <c r="G11" s="13">
        <f>24000+4416+19384</f>
        <v>47800</v>
      </c>
      <c r="H11" s="14">
        <f>22483+23800</f>
        <v>46283</v>
      </c>
      <c r="I11" s="12">
        <f t="shared" si="0"/>
        <v>0.9682635983263599</v>
      </c>
    </row>
    <row r="12" spans="1:9" ht="51">
      <c r="A12" s="8">
        <v>851</v>
      </c>
      <c r="B12" s="8">
        <v>85154</v>
      </c>
      <c r="C12" s="8">
        <v>2830</v>
      </c>
      <c r="D12" s="9" t="s">
        <v>19</v>
      </c>
      <c r="E12" s="9" t="s">
        <v>25</v>
      </c>
      <c r="F12" s="15" t="s">
        <v>26</v>
      </c>
      <c r="G12" s="13">
        <f>50000+1350</f>
        <v>51350</v>
      </c>
      <c r="H12" s="14">
        <v>51350</v>
      </c>
      <c r="I12" s="12">
        <f t="shared" si="0"/>
        <v>1</v>
      </c>
    </row>
    <row r="13" spans="1:9" ht="51">
      <c r="A13" s="8">
        <v>851</v>
      </c>
      <c r="B13" s="8">
        <v>85154</v>
      </c>
      <c r="C13" s="8">
        <v>2820</v>
      </c>
      <c r="D13" s="9" t="s">
        <v>19</v>
      </c>
      <c r="E13" s="9" t="s">
        <v>27</v>
      </c>
      <c r="F13" s="15" t="s">
        <v>28</v>
      </c>
      <c r="G13" s="13">
        <f>63770+652</f>
        <v>64422</v>
      </c>
      <c r="H13" s="14">
        <v>64420</v>
      </c>
      <c r="I13" s="12">
        <f t="shared" si="0"/>
        <v>0.9999689547049144</v>
      </c>
    </row>
    <row r="14" spans="1:9" ht="51">
      <c r="A14" s="8">
        <v>851</v>
      </c>
      <c r="B14" s="8">
        <v>85154</v>
      </c>
      <c r="C14" s="8">
        <v>2820</v>
      </c>
      <c r="D14" s="9" t="s">
        <v>19</v>
      </c>
      <c r="E14" s="9" t="s">
        <v>29</v>
      </c>
      <c r="F14" s="15" t="s">
        <v>30</v>
      </c>
      <c r="G14" s="13">
        <f>65000+1393</f>
        <v>66393</v>
      </c>
      <c r="H14" s="14">
        <v>66393</v>
      </c>
      <c r="I14" s="12">
        <f t="shared" si="0"/>
        <v>1</v>
      </c>
    </row>
    <row r="15" spans="1:9" ht="51">
      <c r="A15" s="8">
        <v>851</v>
      </c>
      <c r="B15" s="8">
        <v>85154</v>
      </c>
      <c r="C15" s="8">
        <v>2820</v>
      </c>
      <c r="D15" s="9" t="s">
        <v>19</v>
      </c>
      <c r="E15" s="9" t="s">
        <v>29</v>
      </c>
      <c r="F15" s="15" t="s">
        <v>31</v>
      </c>
      <c r="G15" s="13">
        <v>7792</v>
      </c>
      <c r="H15" s="14">
        <v>7792</v>
      </c>
      <c r="I15" s="12">
        <f t="shared" si="0"/>
        <v>1</v>
      </c>
    </row>
    <row r="16" spans="1:9" ht="51">
      <c r="A16" s="8">
        <v>851</v>
      </c>
      <c r="B16" s="8">
        <v>85154</v>
      </c>
      <c r="C16" s="8">
        <v>2820</v>
      </c>
      <c r="D16" s="9" t="s">
        <v>19</v>
      </c>
      <c r="E16" s="9" t="s">
        <v>29</v>
      </c>
      <c r="F16" s="15" t="s">
        <v>32</v>
      </c>
      <c r="G16" s="13">
        <f>65000+1280</f>
        <v>66280</v>
      </c>
      <c r="H16" s="14">
        <v>66280</v>
      </c>
      <c r="I16" s="12">
        <f t="shared" si="0"/>
        <v>1</v>
      </c>
    </row>
    <row r="17" spans="1:9" ht="51">
      <c r="A17" s="8">
        <v>851</v>
      </c>
      <c r="B17" s="8">
        <v>85154</v>
      </c>
      <c r="C17" s="8">
        <v>2820</v>
      </c>
      <c r="D17" s="9" t="s">
        <v>19</v>
      </c>
      <c r="E17" s="9" t="s">
        <v>29</v>
      </c>
      <c r="F17" s="15" t="s">
        <v>33</v>
      </c>
      <c r="G17" s="13">
        <f>65000+1910</f>
        <v>66910</v>
      </c>
      <c r="H17" s="14">
        <v>66910</v>
      </c>
      <c r="I17" s="12">
        <f t="shared" si="0"/>
        <v>1</v>
      </c>
    </row>
    <row r="18" spans="1:9" ht="51">
      <c r="A18" s="8">
        <v>851</v>
      </c>
      <c r="B18" s="8">
        <v>85154</v>
      </c>
      <c r="C18" s="8">
        <v>2820</v>
      </c>
      <c r="D18" s="9" t="s">
        <v>19</v>
      </c>
      <c r="E18" s="9" t="s">
        <v>34</v>
      </c>
      <c r="F18" s="15" t="s">
        <v>35</v>
      </c>
      <c r="G18" s="13">
        <f>39496+4416+19896+813</f>
        <v>64621</v>
      </c>
      <c r="H18" s="14">
        <f>24312+40309</f>
        <v>64621</v>
      </c>
      <c r="I18" s="12">
        <f t="shared" si="0"/>
        <v>1</v>
      </c>
    </row>
    <row r="19" spans="1:9" ht="51">
      <c r="A19" s="8">
        <v>851</v>
      </c>
      <c r="B19" s="8">
        <v>85154</v>
      </c>
      <c r="C19" s="8">
        <v>2820</v>
      </c>
      <c r="D19" s="9" t="s">
        <v>19</v>
      </c>
      <c r="E19" s="9" t="s">
        <v>34</v>
      </c>
      <c r="F19" s="15" t="s">
        <v>36</v>
      </c>
      <c r="G19" s="13">
        <f>47400+6624+26340+1485</f>
        <v>81849</v>
      </c>
      <c r="H19" s="14">
        <f>32964+48885</f>
        <v>81849</v>
      </c>
      <c r="I19" s="12">
        <f t="shared" si="0"/>
        <v>1</v>
      </c>
    </row>
    <row r="20" spans="1:9" ht="25.5">
      <c r="A20" s="8">
        <v>851</v>
      </c>
      <c r="B20" s="8">
        <v>85154</v>
      </c>
      <c r="C20" s="8">
        <v>2820</v>
      </c>
      <c r="D20" s="9" t="s">
        <v>37</v>
      </c>
      <c r="E20" s="9" t="s">
        <v>38</v>
      </c>
      <c r="F20" s="9" t="s">
        <v>39</v>
      </c>
      <c r="G20" s="10">
        <v>310000</v>
      </c>
      <c r="H20" s="11">
        <v>200000</v>
      </c>
      <c r="I20" s="12">
        <f t="shared" si="0"/>
        <v>0.6451612903225806</v>
      </c>
    </row>
    <row r="21" spans="1:9" ht="51">
      <c r="A21" s="8">
        <v>851</v>
      </c>
      <c r="B21" s="8">
        <v>85154</v>
      </c>
      <c r="C21" s="8">
        <v>2820</v>
      </c>
      <c r="D21" s="9" t="s">
        <v>19</v>
      </c>
      <c r="E21" s="9" t="s">
        <v>38</v>
      </c>
      <c r="F21" s="9" t="s">
        <v>40</v>
      </c>
      <c r="G21" s="10">
        <v>55000</v>
      </c>
      <c r="H21" s="11">
        <v>55000</v>
      </c>
      <c r="I21" s="12">
        <f t="shared" si="0"/>
        <v>1</v>
      </c>
    </row>
    <row r="22" spans="1:9" ht="51">
      <c r="A22" s="8">
        <v>851</v>
      </c>
      <c r="B22" s="8">
        <v>85154</v>
      </c>
      <c r="C22" s="8">
        <v>2820</v>
      </c>
      <c r="D22" s="9" t="s">
        <v>19</v>
      </c>
      <c r="E22" s="9" t="s">
        <v>41</v>
      </c>
      <c r="F22" s="15" t="s">
        <v>42</v>
      </c>
      <c r="G22" s="13">
        <f>49880+10000</f>
        <v>59880</v>
      </c>
      <c r="H22" s="14">
        <v>59840</v>
      </c>
      <c r="I22" s="12">
        <f t="shared" si="0"/>
        <v>0.9993319973279893</v>
      </c>
    </row>
    <row r="23" spans="1:9" ht="51">
      <c r="A23" s="8">
        <v>851</v>
      </c>
      <c r="B23" s="8">
        <v>85154</v>
      </c>
      <c r="C23" s="8">
        <v>2820</v>
      </c>
      <c r="D23" s="9" t="s">
        <v>19</v>
      </c>
      <c r="E23" s="9" t="s">
        <v>43</v>
      </c>
      <c r="F23" s="9" t="s">
        <v>44</v>
      </c>
      <c r="G23" s="10">
        <f>55000+2191</f>
        <v>57191</v>
      </c>
      <c r="H23" s="11">
        <v>55000</v>
      </c>
      <c r="I23" s="12">
        <f t="shared" si="0"/>
        <v>0.9616897763634138</v>
      </c>
    </row>
    <row r="24" spans="1:9" ht="51">
      <c r="A24" s="8">
        <v>851</v>
      </c>
      <c r="B24" s="8">
        <v>85154</v>
      </c>
      <c r="C24" s="8">
        <v>2820</v>
      </c>
      <c r="D24" s="9" t="s">
        <v>19</v>
      </c>
      <c r="E24" s="9" t="s">
        <v>45</v>
      </c>
      <c r="F24" s="15" t="s">
        <v>46</v>
      </c>
      <c r="G24" s="13">
        <f>108750+1300</f>
        <v>110050</v>
      </c>
      <c r="H24" s="14">
        <v>110042</v>
      </c>
      <c r="I24" s="12">
        <f t="shared" si="0"/>
        <v>0.9999273057701045</v>
      </c>
    </row>
    <row r="25" spans="1:9" ht="51">
      <c r="A25" s="8">
        <v>851</v>
      </c>
      <c r="B25" s="8">
        <v>85154</v>
      </c>
      <c r="C25" s="8">
        <v>2820</v>
      </c>
      <c r="D25" s="9" t="s">
        <v>19</v>
      </c>
      <c r="E25" s="9" t="s">
        <v>45</v>
      </c>
      <c r="F25" s="15" t="s">
        <v>47</v>
      </c>
      <c r="G25" s="13">
        <v>109975</v>
      </c>
      <c r="H25" s="14">
        <v>109975</v>
      </c>
      <c r="I25" s="12">
        <f t="shared" si="0"/>
        <v>1</v>
      </c>
    </row>
    <row r="26" spans="1:9" ht="51">
      <c r="A26" s="8">
        <v>851</v>
      </c>
      <c r="B26" s="8">
        <v>85154</v>
      </c>
      <c r="C26" s="8">
        <v>2820</v>
      </c>
      <c r="D26" s="9" t="s">
        <v>19</v>
      </c>
      <c r="E26" s="9" t="s">
        <v>48</v>
      </c>
      <c r="F26" s="15" t="s">
        <v>49</v>
      </c>
      <c r="G26" s="13">
        <v>5962.6</v>
      </c>
      <c r="H26" s="14">
        <v>0</v>
      </c>
      <c r="I26" s="12">
        <f t="shared" si="0"/>
        <v>0</v>
      </c>
    </row>
    <row r="27" spans="1:9" ht="51">
      <c r="A27" s="8">
        <v>851</v>
      </c>
      <c r="B27" s="8">
        <v>85154</v>
      </c>
      <c r="C27" s="8">
        <v>2820</v>
      </c>
      <c r="D27" s="9" t="s">
        <v>19</v>
      </c>
      <c r="E27" s="9" t="s">
        <v>48</v>
      </c>
      <c r="F27" s="15" t="s">
        <v>50</v>
      </c>
      <c r="G27" s="13">
        <v>45922.5</v>
      </c>
      <c r="H27" s="14">
        <f>926.5+44996</f>
        <v>45922.5</v>
      </c>
      <c r="I27" s="12">
        <f t="shared" si="0"/>
        <v>1</v>
      </c>
    </row>
    <row r="28" spans="1:9" ht="25.5">
      <c r="A28" s="8">
        <v>851</v>
      </c>
      <c r="B28" s="8">
        <v>85154</v>
      </c>
      <c r="C28" s="8">
        <v>2820</v>
      </c>
      <c r="D28" s="9" t="s">
        <v>19</v>
      </c>
      <c r="E28" s="9" t="s">
        <v>51</v>
      </c>
      <c r="F28" s="15" t="s">
        <v>49</v>
      </c>
      <c r="G28" s="13">
        <f>6876+39960</f>
        <v>46836</v>
      </c>
      <c r="H28" s="14">
        <v>46836</v>
      </c>
      <c r="I28" s="12">
        <f t="shared" si="0"/>
        <v>1</v>
      </c>
    </row>
    <row r="29" spans="1:9" ht="25.5">
      <c r="A29" s="8">
        <v>851</v>
      </c>
      <c r="B29" s="8">
        <v>85154</v>
      </c>
      <c r="C29" s="8">
        <v>2820</v>
      </c>
      <c r="D29" s="9" t="s">
        <v>19</v>
      </c>
      <c r="E29" s="9" t="s">
        <v>52</v>
      </c>
      <c r="F29" s="15" t="s">
        <v>49</v>
      </c>
      <c r="G29" s="13">
        <v>447.02</v>
      </c>
      <c r="H29" s="14">
        <v>447</v>
      </c>
      <c r="I29" s="12">
        <f t="shared" si="0"/>
        <v>0.9999552592725158</v>
      </c>
    </row>
    <row r="30" spans="1:9" ht="38.25">
      <c r="A30" s="8">
        <v>851</v>
      </c>
      <c r="B30" s="8">
        <v>85154</v>
      </c>
      <c r="C30" s="8">
        <v>2820</v>
      </c>
      <c r="D30" s="9" t="s">
        <v>19</v>
      </c>
      <c r="E30" s="9" t="s">
        <v>53</v>
      </c>
      <c r="F30" s="15" t="s">
        <v>54</v>
      </c>
      <c r="G30" s="13">
        <f>5180+65690</f>
        <v>70870</v>
      </c>
      <c r="H30" s="14">
        <v>70870</v>
      </c>
      <c r="I30" s="12">
        <f t="shared" si="0"/>
        <v>1</v>
      </c>
    </row>
    <row r="31" spans="1:9" ht="38.25">
      <c r="A31" s="8">
        <v>851</v>
      </c>
      <c r="B31" s="8">
        <v>85154</v>
      </c>
      <c r="C31" s="8">
        <v>2820</v>
      </c>
      <c r="D31" s="9" t="s">
        <v>19</v>
      </c>
      <c r="E31" s="9" t="s">
        <v>53</v>
      </c>
      <c r="F31" s="15" t="s">
        <v>55</v>
      </c>
      <c r="G31" s="13">
        <f>2036+42960</f>
        <v>44996</v>
      </c>
      <c r="H31" s="14">
        <v>44996</v>
      </c>
      <c r="I31" s="12">
        <f t="shared" si="0"/>
        <v>1</v>
      </c>
    </row>
    <row r="32" spans="1:9" ht="51">
      <c r="A32" s="8">
        <v>851</v>
      </c>
      <c r="B32" s="8">
        <v>85154</v>
      </c>
      <c r="C32" s="8">
        <v>2820</v>
      </c>
      <c r="D32" s="9" t="s">
        <v>19</v>
      </c>
      <c r="E32" s="9" t="s">
        <v>53</v>
      </c>
      <c r="F32" s="15" t="s">
        <v>56</v>
      </c>
      <c r="G32" s="13">
        <v>30000</v>
      </c>
      <c r="H32" s="14">
        <v>15000</v>
      </c>
      <c r="I32" s="12">
        <f t="shared" si="0"/>
        <v>0.5</v>
      </c>
    </row>
    <row r="33" spans="1:9" ht="51">
      <c r="A33" s="8">
        <v>851</v>
      </c>
      <c r="B33" s="8">
        <v>85154</v>
      </c>
      <c r="C33" s="8">
        <v>2820</v>
      </c>
      <c r="D33" s="9" t="s">
        <v>19</v>
      </c>
      <c r="E33" s="9" t="s">
        <v>57</v>
      </c>
      <c r="F33" s="15" t="s">
        <v>58</v>
      </c>
      <c r="G33" s="13">
        <v>30400</v>
      </c>
      <c r="H33" s="14">
        <v>30400</v>
      </c>
      <c r="I33" s="12">
        <f t="shared" si="0"/>
        <v>1</v>
      </c>
    </row>
    <row r="34" spans="1:9" ht="38.25">
      <c r="A34" s="8">
        <v>851</v>
      </c>
      <c r="B34" s="8">
        <v>85154</v>
      </c>
      <c r="C34" s="8">
        <v>2820</v>
      </c>
      <c r="D34" s="9" t="s">
        <v>19</v>
      </c>
      <c r="E34" s="9" t="s">
        <v>53</v>
      </c>
      <c r="F34" s="15" t="s">
        <v>59</v>
      </c>
      <c r="G34" s="13">
        <v>16400</v>
      </c>
      <c r="H34" s="14">
        <v>16400</v>
      </c>
      <c r="I34" s="12">
        <f t="shared" si="0"/>
        <v>1</v>
      </c>
    </row>
    <row r="35" spans="1:9" ht="38.25">
      <c r="A35" s="8">
        <v>851</v>
      </c>
      <c r="B35" s="8">
        <v>85154</v>
      </c>
      <c r="C35" s="8">
        <v>2820</v>
      </c>
      <c r="D35" s="9" t="s">
        <v>19</v>
      </c>
      <c r="E35" s="9" t="s">
        <v>60</v>
      </c>
      <c r="F35" s="15" t="s">
        <v>61</v>
      </c>
      <c r="G35" s="13">
        <v>15230</v>
      </c>
      <c r="H35" s="14">
        <v>15230</v>
      </c>
      <c r="I35" s="12">
        <f t="shared" si="0"/>
        <v>1</v>
      </c>
    </row>
    <row r="36" spans="1:9" ht="51">
      <c r="A36" s="8">
        <v>851</v>
      </c>
      <c r="B36" s="8">
        <v>85154</v>
      </c>
      <c r="C36" s="8">
        <v>2820</v>
      </c>
      <c r="D36" s="9" t="s">
        <v>19</v>
      </c>
      <c r="E36" s="9" t="s">
        <v>62</v>
      </c>
      <c r="F36" s="15" t="s">
        <v>63</v>
      </c>
      <c r="G36" s="13">
        <v>20500</v>
      </c>
      <c r="H36" s="14">
        <v>20500</v>
      </c>
      <c r="I36" s="12">
        <f t="shared" si="0"/>
        <v>1</v>
      </c>
    </row>
    <row r="37" spans="1:9" ht="51">
      <c r="A37" s="8">
        <v>851</v>
      </c>
      <c r="B37" s="8">
        <v>85154</v>
      </c>
      <c r="C37" s="8">
        <v>2820</v>
      </c>
      <c r="D37" s="9" t="s">
        <v>19</v>
      </c>
      <c r="E37" s="9" t="s">
        <v>64</v>
      </c>
      <c r="F37" s="15" t="s">
        <v>65</v>
      </c>
      <c r="G37" s="13">
        <v>11800</v>
      </c>
      <c r="H37" s="14">
        <v>11800</v>
      </c>
      <c r="I37" s="12">
        <f t="shared" si="0"/>
        <v>1</v>
      </c>
    </row>
    <row r="38" spans="1:9" ht="51">
      <c r="A38" s="8">
        <v>851</v>
      </c>
      <c r="B38" s="8">
        <v>85154</v>
      </c>
      <c r="C38" s="8">
        <v>2820</v>
      </c>
      <c r="D38" s="9" t="s">
        <v>19</v>
      </c>
      <c r="E38" s="9" t="s">
        <v>66</v>
      </c>
      <c r="F38" s="15" t="s">
        <v>67</v>
      </c>
      <c r="G38" s="13">
        <v>15000</v>
      </c>
      <c r="H38" s="14">
        <v>15000</v>
      </c>
      <c r="I38" s="12">
        <f t="shared" si="0"/>
        <v>1</v>
      </c>
    </row>
    <row r="39" spans="1:9" ht="38.25">
      <c r="A39" s="8">
        <v>851</v>
      </c>
      <c r="B39" s="8">
        <v>85154</v>
      </c>
      <c r="C39" s="8">
        <v>2820</v>
      </c>
      <c r="D39" s="9" t="s">
        <v>19</v>
      </c>
      <c r="E39" s="9" t="s">
        <v>68</v>
      </c>
      <c r="F39" s="15" t="s">
        <v>69</v>
      </c>
      <c r="G39" s="13">
        <v>18856.6</v>
      </c>
      <c r="H39" s="14">
        <v>17845</v>
      </c>
      <c r="I39" s="12">
        <f t="shared" si="0"/>
        <v>0.946353001071243</v>
      </c>
    </row>
    <row r="40" spans="1:9" ht="89.25">
      <c r="A40" s="8">
        <v>851</v>
      </c>
      <c r="B40" s="8">
        <v>85154</v>
      </c>
      <c r="C40" s="8">
        <v>2820</v>
      </c>
      <c r="D40" s="9" t="s">
        <v>19</v>
      </c>
      <c r="E40" s="9" t="s">
        <v>68</v>
      </c>
      <c r="F40" s="15" t="s">
        <v>70</v>
      </c>
      <c r="G40" s="13">
        <v>2956</v>
      </c>
      <c r="H40" s="14">
        <v>2956</v>
      </c>
      <c r="I40" s="12">
        <f t="shared" si="0"/>
        <v>1</v>
      </c>
    </row>
    <row r="41" spans="1:9" ht="51">
      <c r="A41" s="8">
        <v>851</v>
      </c>
      <c r="B41" s="8">
        <v>85154</v>
      </c>
      <c r="C41" s="8">
        <v>2820</v>
      </c>
      <c r="D41" s="9" t="s">
        <v>19</v>
      </c>
      <c r="E41" s="9" t="s">
        <v>48</v>
      </c>
      <c r="F41" s="15" t="s">
        <v>71</v>
      </c>
      <c r="G41" s="13">
        <v>3840</v>
      </c>
      <c r="H41" s="14">
        <v>3840</v>
      </c>
      <c r="I41" s="12">
        <f t="shared" si="0"/>
        <v>1</v>
      </c>
    </row>
    <row r="42" spans="1:9" ht="51">
      <c r="A42" s="8">
        <v>851</v>
      </c>
      <c r="B42" s="8">
        <v>85154</v>
      </c>
      <c r="C42" s="8">
        <v>2820</v>
      </c>
      <c r="D42" s="9" t="s">
        <v>19</v>
      </c>
      <c r="E42" s="9" t="s">
        <v>34</v>
      </c>
      <c r="F42" s="15" t="s">
        <v>72</v>
      </c>
      <c r="G42" s="13">
        <v>3800</v>
      </c>
      <c r="H42" s="14">
        <v>3800</v>
      </c>
      <c r="I42" s="12">
        <f t="shared" si="0"/>
        <v>1</v>
      </c>
    </row>
    <row r="43" spans="1:9" ht="25.5">
      <c r="A43" s="8">
        <v>851</v>
      </c>
      <c r="B43" s="8">
        <v>85154</v>
      </c>
      <c r="C43" s="8">
        <v>2820</v>
      </c>
      <c r="D43" s="9" t="s">
        <v>19</v>
      </c>
      <c r="E43" s="9" t="s">
        <v>73</v>
      </c>
      <c r="F43" s="15" t="s">
        <v>74</v>
      </c>
      <c r="G43" s="13">
        <v>3540</v>
      </c>
      <c r="H43" s="14">
        <v>0</v>
      </c>
      <c r="I43" s="12">
        <f t="shared" si="0"/>
        <v>0</v>
      </c>
    </row>
    <row r="44" spans="1:9" ht="12.75">
      <c r="A44" s="8">
        <v>851</v>
      </c>
      <c r="B44" s="8">
        <v>85154</v>
      </c>
      <c r="C44" s="8">
        <v>2820</v>
      </c>
      <c r="D44" s="9" t="s">
        <v>19</v>
      </c>
      <c r="E44" s="9" t="s">
        <v>19</v>
      </c>
      <c r="F44" s="9" t="s">
        <v>75</v>
      </c>
      <c r="G44" s="10">
        <f>1306100-47400-39496-24000-55000-55000-195000-109979-108754-63778-49880-40000+13207+492.38-926.5-59922-30000-30400-19300-3000-192679-19384-19896-26340-10000+3000-911-11024-110000</f>
        <v>729.8800000000047</v>
      </c>
      <c r="H44" s="11"/>
      <c r="I44" s="12">
        <f t="shared" si="0"/>
        <v>0</v>
      </c>
    </row>
    <row r="45" spans="1:9" ht="63.75">
      <c r="A45" s="8">
        <v>851</v>
      </c>
      <c r="B45" s="8">
        <v>85154</v>
      </c>
      <c r="C45" s="8">
        <v>2820</v>
      </c>
      <c r="D45" s="9" t="s">
        <v>37</v>
      </c>
      <c r="E45" s="9" t="s">
        <v>37</v>
      </c>
      <c r="F45" s="9" t="s">
        <v>76</v>
      </c>
      <c r="G45" s="10">
        <v>177090</v>
      </c>
      <c r="H45" s="11">
        <v>177072</v>
      </c>
      <c r="I45" s="12">
        <f t="shared" si="0"/>
        <v>0.9998983567677452</v>
      </c>
    </row>
    <row r="46" spans="1:9" ht="12.75">
      <c r="A46" s="8">
        <v>851</v>
      </c>
      <c r="B46" s="8">
        <v>85154</v>
      </c>
      <c r="C46" s="8">
        <v>2830</v>
      </c>
      <c r="D46" s="9" t="s">
        <v>19</v>
      </c>
      <c r="E46" s="9" t="s">
        <v>19</v>
      </c>
      <c r="F46" s="9" t="s">
        <v>75</v>
      </c>
      <c r="G46" s="10">
        <f>51500-50000</f>
        <v>1500</v>
      </c>
      <c r="H46" s="11"/>
      <c r="I46" s="12">
        <f t="shared" si="0"/>
        <v>0</v>
      </c>
    </row>
    <row r="47" spans="1:9" ht="76.5">
      <c r="A47" s="8">
        <v>851</v>
      </c>
      <c r="B47" s="8">
        <v>85195</v>
      </c>
      <c r="C47" s="8">
        <v>2820</v>
      </c>
      <c r="D47" s="9" t="s">
        <v>19</v>
      </c>
      <c r="E47" s="9" t="s">
        <v>77</v>
      </c>
      <c r="F47" s="9" t="s">
        <v>78</v>
      </c>
      <c r="G47" s="10">
        <v>10000</v>
      </c>
      <c r="H47" s="11">
        <v>10000</v>
      </c>
      <c r="I47" s="12">
        <f t="shared" si="0"/>
        <v>1</v>
      </c>
    </row>
    <row r="48" spans="1:9" ht="51">
      <c r="A48" s="8">
        <v>851</v>
      </c>
      <c r="B48" s="8">
        <v>85195</v>
      </c>
      <c r="C48" s="8">
        <v>2820</v>
      </c>
      <c r="D48" s="9" t="s">
        <v>19</v>
      </c>
      <c r="E48" s="9" t="s">
        <v>79</v>
      </c>
      <c r="F48" s="9" t="s">
        <v>80</v>
      </c>
      <c r="G48" s="10">
        <f>29000+18500</f>
        <v>47500</v>
      </c>
      <c r="H48" s="11">
        <v>47500</v>
      </c>
      <c r="I48" s="12">
        <f t="shared" si="0"/>
        <v>1</v>
      </c>
    </row>
    <row r="49" spans="1:9" ht="114.75">
      <c r="A49" s="8">
        <v>851</v>
      </c>
      <c r="B49" s="8">
        <v>85195</v>
      </c>
      <c r="C49" s="8">
        <v>2820</v>
      </c>
      <c r="D49" s="9" t="s">
        <v>19</v>
      </c>
      <c r="E49" s="9" t="s">
        <v>81</v>
      </c>
      <c r="F49" s="9" t="s">
        <v>82</v>
      </c>
      <c r="G49" s="10">
        <v>60000</v>
      </c>
      <c r="H49" s="11">
        <v>59120</v>
      </c>
      <c r="I49" s="12">
        <f t="shared" si="0"/>
        <v>0.9853333333333333</v>
      </c>
    </row>
    <row r="50" spans="1:9" ht="63.75">
      <c r="A50" s="8">
        <v>851</v>
      </c>
      <c r="B50" s="8">
        <v>85195</v>
      </c>
      <c r="C50" s="8">
        <v>2820</v>
      </c>
      <c r="D50" s="9" t="s">
        <v>83</v>
      </c>
      <c r="E50" s="9" t="s">
        <v>84</v>
      </c>
      <c r="F50" s="9" t="s">
        <v>85</v>
      </c>
      <c r="G50" s="16">
        <v>5704</v>
      </c>
      <c r="H50" s="11">
        <v>5704</v>
      </c>
      <c r="I50" s="12">
        <f t="shared" si="0"/>
        <v>1</v>
      </c>
    </row>
    <row r="51" spans="1:9" ht="51">
      <c r="A51" s="8">
        <v>851</v>
      </c>
      <c r="B51" s="8">
        <v>85195</v>
      </c>
      <c r="C51" s="8">
        <v>2820</v>
      </c>
      <c r="D51" s="9" t="s">
        <v>83</v>
      </c>
      <c r="E51" s="9" t="s">
        <v>86</v>
      </c>
      <c r="F51" s="9" t="s">
        <v>87</v>
      </c>
      <c r="G51" s="16">
        <v>2000</v>
      </c>
      <c r="H51" s="11">
        <v>2000</v>
      </c>
      <c r="I51" s="12">
        <f t="shared" si="0"/>
        <v>1</v>
      </c>
    </row>
    <row r="52" spans="1:9" ht="51">
      <c r="A52" s="8">
        <v>851</v>
      </c>
      <c r="B52" s="8">
        <v>85195</v>
      </c>
      <c r="C52" s="8">
        <v>2820</v>
      </c>
      <c r="D52" s="9" t="s">
        <v>83</v>
      </c>
      <c r="E52" s="9" t="s">
        <v>88</v>
      </c>
      <c r="F52" s="9" t="s">
        <v>89</v>
      </c>
      <c r="G52" s="16">
        <v>13230</v>
      </c>
      <c r="H52" s="11">
        <v>13230</v>
      </c>
      <c r="I52" s="12">
        <f t="shared" si="0"/>
        <v>1</v>
      </c>
    </row>
    <row r="53" spans="1:9" ht="51">
      <c r="A53" s="8">
        <v>851</v>
      </c>
      <c r="B53" s="8">
        <v>85195</v>
      </c>
      <c r="C53" s="8">
        <v>2820</v>
      </c>
      <c r="D53" s="9" t="s">
        <v>83</v>
      </c>
      <c r="E53" s="9" t="s">
        <v>90</v>
      </c>
      <c r="F53" s="9" t="s">
        <v>91</v>
      </c>
      <c r="G53" s="16">
        <v>8500</v>
      </c>
      <c r="H53" s="11">
        <v>8500</v>
      </c>
      <c r="I53" s="12">
        <f t="shared" si="0"/>
        <v>1</v>
      </c>
    </row>
    <row r="54" spans="1:9" ht="51">
      <c r="A54" s="8">
        <v>851</v>
      </c>
      <c r="B54" s="8">
        <v>85195</v>
      </c>
      <c r="C54" s="8">
        <v>2820</v>
      </c>
      <c r="D54" s="9" t="s">
        <v>83</v>
      </c>
      <c r="E54" s="9" t="s">
        <v>90</v>
      </c>
      <c r="F54" s="9" t="s">
        <v>92</v>
      </c>
      <c r="G54" s="16">
        <v>4000</v>
      </c>
      <c r="H54" s="11">
        <v>4000</v>
      </c>
      <c r="I54" s="12">
        <f t="shared" si="0"/>
        <v>1</v>
      </c>
    </row>
    <row r="55" spans="1:9" ht="38.25">
      <c r="A55" s="8">
        <v>851</v>
      </c>
      <c r="B55" s="8">
        <v>85195</v>
      </c>
      <c r="C55" s="8">
        <v>2820</v>
      </c>
      <c r="D55" s="9" t="s">
        <v>19</v>
      </c>
      <c r="E55" s="9" t="s">
        <v>93</v>
      </c>
      <c r="F55" s="9" t="s">
        <v>94</v>
      </c>
      <c r="G55" s="10">
        <v>35000</v>
      </c>
      <c r="H55" s="11">
        <v>35000</v>
      </c>
      <c r="I55" s="12">
        <f t="shared" si="0"/>
        <v>1</v>
      </c>
    </row>
    <row r="56" spans="1:9" ht="38.25">
      <c r="A56" s="8">
        <v>851</v>
      </c>
      <c r="B56" s="8">
        <v>85195</v>
      </c>
      <c r="C56" s="8">
        <v>2820</v>
      </c>
      <c r="D56" s="9" t="s">
        <v>19</v>
      </c>
      <c r="E56" s="9" t="s">
        <v>93</v>
      </c>
      <c r="F56" s="9" t="s">
        <v>95</v>
      </c>
      <c r="G56" s="10">
        <v>55000</v>
      </c>
      <c r="H56" s="11">
        <v>55000</v>
      </c>
      <c r="I56" s="12">
        <f t="shared" si="0"/>
        <v>1</v>
      </c>
    </row>
    <row r="57" spans="1:9" ht="25.5">
      <c r="A57" s="8">
        <v>851</v>
      </c>
      <c r="B57" s="8">
        <v>85195</v>
      </c>
      <c r="C57" s="8">
        <v>2820</v>
      </c>
      <c r="D57" s="9" t="s">
        <v>19</v>
      </c>
      <c r="E57" s="9" t="s">
        <v>96</v>
      </c>
      <c r="F57" s="9" t="s">
        <v>97</v>
      </c>
      <c r="G57" s="10">
        <f>36000-16000</f>
        <v>20000</v>
      </c>
      <c r="H57" s="11">
        <v>20000</v>
      </c>
      <c r="I57" s="12">
        <f t="shared" si="0"/>
        <v>1</v>
      </c>
    </row>
    <row r="58" spans="1:9" ht="63.75">
      <c r="A58" s="8">
        <v>851</v>
      </c>
      <c r="B58" s="8">
        <v>85195</v>
      </c>
      <c r="C58" s="8">
        <v>2820</v>
      </c>
      <c r="D58" s="9" t="s">
        <v>83</v>
      </c>
      <c r="E58" s="9" t="s">
        <v>81</v>
      </c>
      <c r="F58" s="9" t="s">
        <v>98</v>
      </c>
      <c r="G58" s="10">
        <v>50000</v>
      </c>
      <c r="H58" s="11">
        <v>50000</v>
      </c>
      <c r="I58" s="12">
        <f t="shared" si="0"/>
        <v>1</v>
      </c>
    </row>
    <row r="59" spans="1:9" s="17" customFormat="1" ht="38.25">
      <c r="A59" s="8">
        <v>852</v>
      </c>
      <c r="B59" s="8">
        <v>85201</v>
      </c>
      <c r="C59" s="8">
        <v>2810</v>
      </c>
      <c r="D59" s="9" t="s">
        <v>19</v>
      </c>
      <c r="E59" s="9" t="s">
        <v>99</v>
      </c>
      <c r="F59" s="9" t="s">
        <v>100</v>
      </c>
      <c r="G59" s="10">
        <v>108636</v>
      </c>
      <c r="H59" s="11">
        <v>108635</v>
      </c>
      <c r="I59" s="12">
        <f t="shared" si="0"/>
        <v>0.9999907949482676</v>
      </c>
    </row>
    <row r="60" spans="1:9" ht="38.25">
      <c r="A60" s="8">
        <v>852</v>
      </c>
      <c r="B60" s="8">
        <v>85201</v>
      </c>
      <c r="C60" s="8">
        <v>2810</v>
      </c>
      <c r="D60" s="9" t="s">
        <v>19</v>
      </c>
      <c r="E60" s="9" t="s">
        <v>99</v>
      </c>
      <c r="F60" s="9" t="s">
        <v>101</v>
      </c>
      <c r="G60" s="10">
        <v>99847</v>
      </c>
      <c r="H60" s="11">
        <v>99847</v>
      </c>
      <c r="I60" s="12">
        <f t="shared" si="0"/>
        <v>1</v>
      </c>
    </row>
    <row r="61" spans="1:9" ht="38.25">
      <c r="A61" s="8">
        <v>852</v>
      </c>
      <c r="B61" s="8">
        <v>85203</v>
      </c>
      <c r="C61" s="8">
        <v>2820</v>
      </c>
      <c r="D61" s="9" t="s">
        <v>37</v>
      </c>
      <c r="E61" s="9" t="s">
        <v>102</v>
      </c>
      <c r="F61" s="9" t="s">
        <v>103</v>
      </c>
      <c r="G61" s="10">
        <v>729623</v>
      </c>
      <c r="H61" s="11">
        <v>729962</v>
      </c>
      <c r="I61" s="12">
        <f t="shared" si="0"/>
        <v>1.0004646235110461</v>
      </c>
    </row>
    <row r="62" spans="1:9" ht="38.25">
      <c r="A62" s="8">
        <v>852</v>
      </c>
      <c r="B62" s="8">
        <v>85214</v>
      </c>
      <c r="C62" s="8">
        <v>2820</v>
      </c>
      <c r="D62" s="9" t="s">
        <v>37</v>
      </c>
      <c r="E62" s="9" t="s">
        <v>104</v>
      </c>
      <c r="F62" s="9" t="s">
        <v>105</v>
      </c>
      <c r="G62" s="10">
        <v>34460</v>
      </c>
      <c r="H62" s="11">
        <v>34460</v>
      </c>
      <c r="I62" s="12">
        <f t="shared" si="0"/>
        <v>1</v>
      </c>
    </row>
    <row r="63" spans="1:9" s="17" customFormat="1" ht="25.5">
      <c r="A63" s="8">
        <v>852</v>
      </c>
      <c r="B63" s="8">
        <v>85214</v>
      </c>
      <c r="C63" s="8">
        <v>2810</v>
      </c>
      <c r="D63" s="9" t="s">
        <v>37</v>
      </c>
      <c r="E63" s="9" t="s">
        <v>99</v>
      </c>
      <c r="F63" s="9" t="s">
        <v>106</v>
      </c>
      <c r="G63" s="10">
        <v>110180</v>
      </c>
      <c r="H63" s="11">
        <v>108381</v>
      </c>
      <c r="I63" s="12">
        <f t="shared" si="0"/>
        <v>0.9836721728081321</v>
      </c>
    </row>
    <row r="64" spans="1:9" s="17" customFormat="1" ht="25.5">
      <c r="A64" s="8">
        <v>852</v>
      </c>
      <c r="B64" s="8">
        <v>85220</v>
      </c>
      <c r="C64" s="8">
        <v>2820</v>
      </c>
      <c r="D64" s="9" t="s">
        <v>37</v>
      </c>
      <c r="E64" s="9" t="s">
        <v>38</v>
      </c>
      <c r="F64" s="9" t="s">
        <v>107</v>
      </c>
      <c r="G64" s="10">
        <v>170000</v>
      </c>
      <c r="H64" s="11">
        <v>170000</v>
      </c>
      <c r="I64" s="12">
        <f t="shared" si="0"/>
        <v>1</v>
      </c>
    </row>
    <row r="65" spans="1:9" ht="51">
      <c r="A65" s="8">
        <v>852</v>
      </c>
      <c r="B65" s="8">
        <v>85228</v>
      </c>
      <c r="C65" s="8">
        <v>2830</v>
      </c>
      <c r="D65" s="9" t="s">
        <v>19</v>
      </c>
      <c r="E65" s="9" t="s">
        <v>108</v>
      </c>
      <c r="F65" s="9" t="s">
        <v>109</v>
      </c>
      <c r="G65" s="10">
        <f>140420-71960</f>
        <v>68460</v>
      </c>
      <c r="H65" s="11">
        <v>68460</v>
      </c>
      <c r="I65" s="12">
        <f t="shared" si="0"/>
        <v>1</v>
      </c>
    </row>
    <row r="66" spans="1:9" ht="25.5">
      <c r="A66" s="8">
        <v>852</v>
      </c>
      <c r="B66" s="8">
        <v>85228</v>
      </c>
      <c r="C66" s="8">
        <v>2810</v>
      </c>
      <c r="D66" s="9" t="s">
        <v>37</v>
      </c>
      <c r="E66" s="9" t="s">
        <v>110</v>
      </c>
      <c r="F66" s="9" t="s">
        <v>111</v>
      </c>
      <c r="G66" s="10">
        <v>1575000</v>
      </c>
      <c r="H66" s="10">
        <v>1574867</v>
      </c>
      <c r="I66" s="12">
        <f t="shared" si="0"/>
        <v>0.9999155555555556</v>
      </c>
    </row>
    <row r="67" spans="1:9" ht="63.75">
      <c r="A67" s="8">
        <v>852</v>
      </c>
      <c r="B67" s="8">
        <v>85228</v>
      </c>
      <c r="C67" s="8">
        <v>2820</v>
      </c>
      <c r="D67" s="9" t="s">
        <v>37</v>
      </c>
      <c r="E67" s="9" t="s">
        <v>112</v>
      </c>
      <c r="F67" s="9" t="s">
        <v>113</v>
      </c>
      <c r="G67" s="10">
        <v>159960</v>
      </c>
      <c r="H67" s="11">
        <v>149240</v>
      </c>
      <c r="I67" s="12">
        <f t="shared" si="0"/>
        <v>0.9329832458114529</v>
      </c>
    </row>
    <row r="68" spans="1:9" ht="38.25">
      <c r="A68" s="8">
        <v>852</v>
      </c>
      <c r="B68" s="8">
        <v>85295</v>
      </c>
      <c r="C68" s="8">
        <v>2820</v>
      </c>
      <c r="D68" s="9" t="s">
        <v>19</v>
      </c>
      <c r="E68" s="9" t="s">
        <v>114</v>
      </c>
      <c r="F68" s="9" t="s">
        <v>115</v>
      </c>
      <c r="G68" s="10">
        <v>5000</v>
      </c>
      <c r="H68" s="11">
        <v>4500</v>
      </c>
      <c r="I68" s="12">
        <f t="shared" si="0"/>
        <v>0.9</v>
      </c>
    </row>
    <row r="69" spans="1:9" ht="38.25">
      <c r="A69" s="8">
        <v>852</v>
      </c>
      <c r="B69" s="8">
        <v>85295</v>
      </c>
      <c r="C69" s="8">
        <v>2820</v>
      </c>
      <c r="D69" s="9" t="s">
        <v>19</v>
      </c>
      <c r="E69" s="9" t="s">
        <v>116</v>
      </c>
      <c r="F69" s="9" t="s">
        <v>117</v>
      </c>
      <c r="G69" s="10">
        <v>15000</v>
      </c>
      <c r="H69" s="11">
        <v>15000</v>
      </c>
      <c r="I69" s="12">
        <f aca="true" t="shared" si="1" ref="I69:I117">H69/G69</f>
        <v>1</v>
      </c>
    </row>
    <row r="70" spans="1:9" ht="51">
      <c r="A70" s="8">
        <v>853</v>
      </c>
      <c r="B70" s="8">
        <v>85311</v>
      </c>
      <c r="C70" s="8">
        <v>2830</v>
      </c>
      <c r="D70" s="9" t="s">
        <v>83</v>
      </c>
      <c r="E70" s="9" t="s">
        <v>118</v>
      </c>
      <c r="F70" s="9" t="s">
        <v>119</v>
      </c>
      <c r="G70" s="16">
        <v>5200</v>
      </c>
      <c r="H70" s="11">
        <v>5200</v>
      </c>
      <c r="I70" s="12">
        <f t="shared" si="1"/>
        <v>1</v>
      </c>
    </row>
    <row r="71" spans="1:9" ht="51">
      <c r="A71" s="8">
        <v>853</v>
      </c>
      <c r="B71" s="8">
        <v>85311</v>
      </c>
      <c r="C71" s="8">
        <v>2820</v>
      </c>
      <c r="D71" s="9" t="s">
        <v>83</v>
      </c>
      <c r="E71" s="9" t="s">
        <v>120</v>
      </c>
      <c r="F71" s="9" t="s">
        <v>121</v>
      </c>
      <c r="G71" s="16">
        <v>12500</v>
      </c>
      <c r="H71" s="11">
        <v>12201</v>
      </c>
      <c r="I71" s="12">
        <f t="shared" si="1"/>
        <v>0.97608</v>
      </c>
    </row>
    <row r="72" spans="1:9" ht="76.5">
      <c r="A72" s="8">
        <v>853</v>
      </c>
      <c r="B72" s="8">
        <v>85311</v>
      </c>
      <c r="C72" s="8">
        <v>2820</v>
      </c>
      <c r="D72" s="9" t="s">
        <v>83</v>
      </c>
      <c r="E72" s="9" t="s">
        <v>120</v>
      </c>
      <c r="F72" s="9" t="s">
        <v>122</v>
      </c>
      <c r="G72" s="16">
        <v>15000</v>
      </c>
      <c r="H72" s="11">
        <v>15000</v>
      </c>
      <c r="I72" s="12">
        <f t="shared" si="1"/>
        <v>1</v>
      </c>
    </row>
    <row r="73" spans="1:9" ht="51">
      <c r="A73" s="8">
        <v>853</v>
      </c>
      <c r="B73" s="8">
        <v>85311</v>
      </c>
      <c r="C73" s="8">
        <v>2820</v>
      </c>
      <c r="D73" s="9" t="s">
        <v>83</v>
      </c>
      <c r="E73" s="9" t="s">
        <v>120</v>
      </c>
      <c r="F73" s="9" t="s">
        <v>123</v>
      </c>
      <c r="G73" s="16">
        <v>1770</v>
      </c>
      <c r="H73" s="11">
        <v>1770</v>
      </c>
      <c r="I73" s="12">
        <f t="shared" si="1"/>
        <v>1</v>
      </c>
    </row>
    <row r="74" spans="1:9" ht="51">
      <c r="A74" s="8">
        <v>853</v>
      </c>
      <c r="B74" s="8">
        <v>85311</v>
      </c>
      <c r="C74" s="8">
        <v>2820</v>
      </c>
      <c r="D74" s="9" t="s">
        <v>83</v>
      </c>
      <c r="E74" s="9" t="s">
        <v>120</v>
      </c>
      <c r="F74" s="9" t="s">
        <v>124</v>
      </c>
      <c r="G74" s="16">
        <v>3000</v>
      </c>
      <c r="H74" s="11">
        <v>3000</v>
      </c>
      <c r="I74" s="12">
        <f t="shared" si="1"/>
        <v>1</v>
      </c>
    </row>
    <row r="75" spans="1:9" ht="63.75">
      <c r="A75" s="8">
        <v>853</v>
      </c>
      <c r="B75" s="8">
        <v>85311</v>
      </c>
      <c r="C75" s="8">
        <v>2820</v>
      </c>
      <c r="D75" s="9" t="s">
        <v>83</v>
      </c>
      <c r="E75" s="9" t="s">
        <v>125</v>
      </c>
      <c r="F75" s="9" t="s">
        <v>126</v>
      </c>
      <c r="G75" s="16">
        <v>6240</v>
      </c>
      <c r="H75" s="11">
        <v>6240</v>
      </c>
      <c r="I75" s="12">
        <f t="shared" si="1"/>
        <v>1</v>
      </c>
    </row>
    <row r="76" spans="1:9" s="18" customFormat="1" ht="63.75">
      <c r="A76" s="8">
        <v>853</v>
      </c>
      <c r="B76" s="8">
        <v>85311</v>
      </c>
      <c r="C76" s="8">
        <v>2820</v>
      </c>
      <c r="D76" s="9" t="s">
        <v>83</v>
      </c>
      <c r="E76" s="9" t="s">
        <v>125</v>
      </c>
      <c r="F76" s="9" t="s">
        <v>127</v>
      </c>
      <c r="G76" s="16">
        <v>4740</v>
      </c>
      <c r="H76" s="11">
        <v>4740</v>
      </c>
      <c r="I76" s="12">
        <f t="shared" si="1"/>
        <v>1</v>
      </c>
    </row>
    <row r="77" spans="1:9" s="18" customFormat="1" ht="63.75">
      <c r="A77" s="8">
        <v>853</v>
      </c>
      <c r="B77" s="8">
        <v>85311</v>
      </c>
      <c r="C77" s="8">
        <v>2820</v>
      </c>
      <c r="D77" s="9" t="s">
        <v>83</v>
      </c>
      <c r="E77" s="9" t="s">
        <v>125</v>
      </c>
      <c r="F77" s="9" t="s">
        <v>128</v>
      </c>
      <c r="G77" s="16">
        <v>4000</v>
      </c>
      <c r="H77" s="11">
        <v>4000</v>
      </c>
      <c r="I77" s="12">
        <f t="shared" si="1"/>
        <v>1</v>
      </c>
    </row>
    <row r="78" spans="1:9" s="18" customFormat="1" ht="63.75">
      <c r="A78" s="8">
        <v>853</v>
      </c>
      <c r="B78" s="8">
        <v>85311</v>
      </c>
      <c r="C78" s="8">
        <v>2820</v>
      </c>
      <c r="D78" s="9" t="s">
        <v>83</v>
      </c>
      <c r="E78" s="9" t="s">
        <v>125</v>
      </c>
      <c r="F78" s="9" t="s">
        <v>129</v>
      </c>
      <c r="G78" s="16">
        <v>1700</v>
      </c>
      <c r="H78" s="11">
        <v>1700</v>
      </c>
      <c r="I78" s="12">
        <f t="shared" si="1"/>
        <v>1</v>
      </c>
    </row>
    <row r="79" spans="1:9" s="18" customFormat="1" ht="51">
      <c r="A79" s="8">
        <v>853</v>
      </c>
      <c r="B79" s="8">
        <v>85311</v>
      </c>
      <c r="C79" s="8">
        <v>2820</v>
      </c>
      <c r="D79" s="9" t="s">
        <v>83</v>
      </c>
      <c r="E79" s="9" t="s">
        <v>130</v>
      </c>
      <c r="F79" s="9" t="s">
        <v>131</v>
      </c>
      <c r="G79" s="16">
        <v>8736</v>
      </c>
      <c r="H79" s="11">
        <v>8565</v>
      </c>
      <c r="I79" s="12">
        <f t="shared" si="1"/>
        <v>0.9804258241758241</v>
      </c>
    </row>
    <row r="80" spans="1:9" s="18" customFormat="1" ht="63.75">
      <c r="A80" s="8">
        <v>853</v>
      </c>
      <c r="B80" s="8">
        <v>85311</v>
      </c>
      <c r="C80" s="8">
        <v>2820</v>
      </c>
      <c r="D80" s="9" t="s">
        <v>83</v>
      </c>
      <c r="E80" s="9" t="s">
        <v>132</v>
      </c>
      <c r="F80" s="9" t="s">
        <v>133</v>
      </c>
      <c r="G80" s="16">
        <v>2667</v>
      </c>
      <c r="H80" s="11">
        <v>2509</v>
      </c>
      <c r="I80" s="12">
        <f t="shared" si="1"/>
        <v>0.9407574053243345</v>
      </c>
    </row>
    <row r="81" spans="1:9" s="18" customFormat="1" ht="63.75">
      <c r="A81" s="8">
        <v>853</v>
      </c>
      <c r="B81" s="8">
        <v>85311</v>
      </c>
      <c r="C81" s="8">
        <v>2820</v>
      </c>
      <c r="D81" s="9" t="s">
        <v>83</v>
      </c>
      <c r="E81" s="9" t="s">
        <v>132</v>
      </c>
      <c r="F81" s="9" t="s">
        <v>134</v>
      </c>
      <c r="G81" s="16">
        <v>2460</v>
      </c>
      <c r="H81" s="11">
        <v>2460</v>
      </c>
      <c r="I81" s="12">
        <f t="shared" si="1"/>
        <v>1</v>
      </c>
    </row>
    <row r="82" spans="1:9" ht="76.5">
      <c r="A82" s="8">
        <v>853</v>
      </c>
      <c r="B82" s="8">
        <v>85311</v>
      </c>
      <c r="C82" s="8">
        <v>2820</v>
      </c>
      <c r="D82" s="9" t="s">
        <v>83</v>
      </c>
      <c r="E82" s="9" t="s">
        <v>135</v>
      </c>
      <c r="F82" s="9" t="s">
        <v>136</v>
      </c>
      <c r="G82" s="16">
        <v>14000</v>
      </c>
      <c r="H82" s="11">
        <v>14000</v>
      </c>
      <c r="I82" s="12">
        <f t="shared" si="1"/>
        <v>1</v>
      </c>
    </row>
    <row r="83" spans="1:9" ht="76.5">
      <c r="A83" s="8">
        <v>853</v>
      </c>
      <c r="B83" s="8">
        <v>85311</v>
      </c>
      <c r="C83" s="8">
        <v>2820</v>
      </c>
      <c r="D83" s="9" t="s">
        <v>83</v>
      </c>
      <c r="E83" s="9" t="s">
        <v>135</v>
      </c>
      <c r="F83" s="9" t="s">
        <v>137</v>
      </c>
      <c r="G83" s="16">
        <v>12540</v>
      </c>
      <c r="H83" s="11">
        <v>12540</v>
      </c>
      <c r="I83" s="12">
        <f t="shared" si="1"/>
        <v>1</v>
      </c>
    </row>
    <row r="84" spans="1:9" ht="76.5">
      <c r="A84" s="8">
        <v>853</v>
      </c>
      <c r="B84" s="8">
        <v>85311</v>
      </c>
      <c r="C84" s="8">
        <v>2820</v>
      </c>
      <c r="D84" s="9" t="s">
        <v>83</v>
      </c>
      <c r="E84" s="9" t="s">
        <v>135</v>
      </c>
      <c r="F84" s="9" t="s">
        <v>138</v>
      </c>
      <c r="G84" s="16">
        <v>26355</v>
      </c>
      <c r="H84" s="11">
        <v>26355</v>
      </c>
      <c r="I84" s="12">
        <f t="shared" si="1"/>
        <v>1</v>
      </c>
    </row>
    <row r="85" spans="1:9" ht="51">
      <c r="A85" s="8">
        <v>853</v>
      </c>
      <c r="B85" s="8">
        <v>85311</v>
      </c>
      <c r="C85" s="8">
        <v>2820</v>
      </c>
      <c r="D85" s="9" t="s">
        <v>83</v>
      </c>
      <c r="E85" s="9" t="s">
        <v>139</v>
      </c>
      <c r="F85" s="9" t="s">
        <v>140</v>
      </c>
      <c r="G85" s="16">
        <v>550</v>
      </c>
      <c r="H85" s="11">
        <v>550</v>
      </c>
      <c r="I85" s="12">
        <f t="shared" si="1"/>
        <v>1</v>
      </c>
    </row>
    <row r="86" spans="1:9" ht="51">
      <c r="A86" s="8">
        <v>853</v>
      </c>
      <c r="B86" s="8">
        <v>85311</v>
      </c>
      <c r="C86" s="8">
        <v>2820</v>
      </c>
      <c r="D86" s="9" t="s">
        <v>83</v>
      </c>
      <c r="E86" s="9" t="s">
        <v>139</v>
      </c>
      <c r="F86" s="9" t="s">
        <v>141</v>
      </c>
      <c r="G86" s="16">
        <v>25000</v>
      </c>
      <c r="H86" s="11">
        <v>25000</v>
      </c>
      <c r="I86" s="12">
        <f t="shared" si="1"/>
        <v>1</v>
      </c>
    </row>
    <row r="87" spans="1:9" ht="51">
      <c r="A87" s="8">
        <v>853</v>
      </c>
      <c r="B87" s="8">
        <v>85311</v>
      </c>
      <c r="C87" s="8">
        <v>2820</v>
      </c>
      <c r="D87" s="9" t="s">
        <v>83</v>
      </c>
      <c r="E87" s="9" t="s">
        <v>142</v>
      </c>
      <c r="F87" s="9" t="s">
        <v>143</v>
      </c>
      <c r="G87" s="16">
        <v>19560</v>
      </c>
      <c r="H87" s="11">
        <v>19560</v>
      </c>
      <c r="I87" s="12">
        <f t="shared" si="1"/>
        <v>1</v>
      </c>
    </row>
    <row r="88" spans="1:9" ht="51">
      <c r="A88" s="8">
        <v>853</v>
      </c>
      <c r="B88" s="8">
        <v>85311</v>
      </c>
      <c r="C88" s="8">
        <v>2820</v>
      </c>
      <c r="D88" s="9" t="s">
        <v>83</v>
      </c>
      <c r="E88" s="9" t="s">
        <v>144</v>
      </c>
      <c r="F88" s="9" t="s">
        <v>145</v>
      </c>
      <c r="G88" s="16">
        <v>15840</v>
      </c>
      <c r="H88" s="11">
        <v>15840</v>
      </c>
      <c r="I88" s="12">
        <f t="shared" si="1"/>
        <v>1</v>
      </c>
    </row>
    <row r="89" spans="1:9" ht="63.75">
      <c r="A89" s="8">
        <v>853</v>
      </c>
      <c r="B89" s="8">
        <v>85311</v>
      </c>
      <c r="C89" s="8">
        <v>2820</v>
      </c>
      <c r="D89" s="9" t="s">
        <v>83</v>
      </c>
      <c r="E89" s="9" t="s">
        <v>146</v>
      </c>
      <c r="F89" s="9" t="s">
        <v>147</v>
      </c>
      <c r="G89" s="16">
        <v>10716</v>
      </c>
      <c r="H89" s="11">
        <v>10716</v>
      </c>
      <c r="I89" s="12">
        <f t="shared" si="1"/>
        <v>1</v>
      </c>
    </row>
    <row r="90" spans="1:9" ht="51">
      <c r="A90" s="8">
        <v>853</v>
      </c>
      <c r="B90" s="8">
        <v>85311</v>
      </c>
      <c r="C90" s="8">
        <v>2820</v>
      </c>
      <c r="D90" s="9" t="s">
        <v>83</v>
      </c>
      <c r="E90" s="9" t="s">
        <v>148</v>
      </c>
      <c r="F90" s="9" t="s">
        <v>149</v>
      </c>
      <c r="G90" s="16">
        <v>14000</v>
      </c>
      <c r="H90" s="11">
        <v>14000</v>
      </c>
      <c r="I90" s="12">
        <f t="shared" si="1"/>
        <v>1</v>
      </c>
    </row>
    <row r="91" spans="1:9" ht="153">
      <c r="A91" s="8">
        <v>853</v>
      </c>
      <c r="B91" s="8">
        <v>85311</v>
      </c>
      <c r="C91" s="8">
        <v>2820</v>
      </c>
      <c r="D91" s="9" t="s">
        <v>83</v>
      </c>
      <c r="E91" s="9" t="s">
        <v>150</v>
      </c>
      <c r="F91" s="9" t="s">
        <v>151</v>
      </c>
      <c r="G91" s="16">
        <v>2000</v>
      </c>
      <c r="H91" s="11">
        <v>2000</v>
      </c>
      <c r="I91" s="12">
        <f t="shared" si="1"/>
        <v>1</v>
      </c>
    </row>
    <row r="92" spans="1:9" ht="51">
      <c r="A92" s="8">
        <v>853</v>
      </c>
      <c r="B92" s="8">
        <v>85395</v>
      </c>
      <c r="C92" s="8">
        <v>2820</v>
      </c>
      <c r="D92" s="9" t="s">
        <v>19</v>
      </c>
      <c r="E92" s="9" t="s">
        <v>152</v>
      </c>
      <c r="F92" s="15" t="s">
        <v>153</v>
      </c>
      <c r="G92" s="13">
        <v>5000</v>
      </c>
      <c r="H92" s="14">
        <v>5000</v>
      </c>
      <c r="I92" s="12">
        <f t="shared" si="1"/>
        <v>1</v>
      </c>
    </row>
    <row r="93" spans="1:9" ht="63.75">
      <c r="A93" s="8">
        <v>853</v>
      </c>
      <c r="B93" s="8">
        <v>85395</v>
      </c>
      <c r="C93" s="8">
        <v>2820</v>
      </c>
      <c r="D93" s="9" t="s">
        <v>19</v>
      </c>
      <c r="E93" s="9" t="s">
        <v>152</v>
      </c>
      <c r="F93" s="15" t="s">
        <v>192</v>
      </c>
      <c r="G93" s="13">
        <v>2500</v>
      </c>
      <c r="H93" s="14">
        <v>2500</v>
      </c>
      <c r="I93" s="12">
        <f t="shared" si="1"/>
        <v>1</v>
      </c>
    </row>
    <row r="94" spans="1:9" ht="51">
      <c r="A94" s="8">
        <v>853</v>
      </c>
      <c r="B94" s="8">
        <v>85395</v>
      </c>
      <c r="C94" s="8">
        <v>2820</v>
      </c>
      <c r="D94" s="9" t="s">
        <v>19</v>
      </c>
      <c r="E94" s="9" t="s">
        <v>152</v>
      </c>
      <c r="F94" s="15" t="s">
        <v>154</v>
      </c>
      <c r="G94" s="13">
        <v>3500</v>
      </c>
      <c r="H94" s="14">
        <v>3500</v>
      </c>
      <c r="I94" s="12">
        <f t="shared" si="1"/>
        <v>1</v>
      </c>
    </row>
    <row r="95" spans="1:9" ht="63.75">
      <c r="A95" s="8">
        <v>853</v>
      </c>
      <c r="B95" s="8">
        <v>85395</v>
      </c>
      <c r="C95" s="8">
        <v>2820</v>
      </c>
      <c r="D95" s="9" t="s">
        <v>19</v>
      </c>
      <c r="E95" s="9" t="s">
        <v>155</v>
      </c>
      <c r="F95" s="9" t="s">
        <v>156</v>
      </c>
      <c r="G95" s="10">
        <v>7802</v>
      </c>
      <c r="H95" s="11">
        <v>7802</v>
      </c>
      <c r="I95" s="12">
        <f t="shared" si="1"/>
        <v>1</v>
      </c>
    </row>
    <row r="96" spans="1:9" ht="63.75">
      <c r="A96" s="8">
        <v>853</v>
      </c>
      <c r="B96" s="8">
        <v>85395</v>
      </c>
      <c r="C96" s="8">
        <v>2820</v>
      </c>
      <c r="D96" s="9" t="s">
        <v>19</v>
      </c>
      <c r="E96" s="9" t="s">
        <v>155</v>
      </c>
      <c r="F96" s="9" t="s">
        <v>157</v>
      </c>
      <c r="G96" s="10">
        <v>13356</v>
      </c>
      <c r="H96" s="11">
        <v>13356</v>
      </c>
      <c r="I96" s="12">
        <f t="shared" si="1"/>
        <v>1</v>
      </c>
    </row>
    <row r="97" spans="1:9" ht="38.25">
      <c r="A97" s="8">
        <v>853</v>
      </c>
      <c r="B97" s="8">
        <v>85395</v>
      </c>
      <c r="C97" s="8">
        <v>2820</v>
      </c>
      <c r="D97" s="9" t="s">
        <v>19</v>
      </c>
      <c r="E97" s="9" t="s">
        <v>158</v>
      </c>
      <c r="F97" s="15" t="s">
        <v>159</v>
      </c>
      <c r="G97" s="13">
        <v>19730</v>
      </c>
      <c r="H97" s="14">
        <v>18938</v>
      </c>
      <c r="I97" s="12">
        <f t="shared" si="1"/>
        <v>0.9598580841358337</v>
      </c>
    </row>
    <row r="98" spans="1:9" ht="25.5">
      <c r="A98" s="8">
        <v>853</v>
      </c>
      <c r="B98" s="8">
        <v>85395</v>
      </c>
      <c r="C98" s="8">
        <v>2820</v>
      </c>
      <c r="D98" s="9" t="s">
        <v>19</v>
      </c>
      <c r="E98" s="9" t="s">
        <v>160</v>
      </c>
      <c r="F98" s="9" t="s">
        <v>161</v>
      </c>
      <c r="G98" s="10">
        <v>4690</v>
      </c>
      <c r="H98" s="10">
        <v>4690</v>
      </c>
      <c r="I98" s="12">
        <f t="shared" si="1"/>
        <v>1</v>
      </c>
    </row>
    <row r="99" spans="1:9" ht="25.5">
      <c r="A99" s="8">
        <v>853</v>
      </c>
      <c r="B99" s="8">
        <v>85395</v>
      </c>
      <c r="C99" s="8">
        <v>2820</v>
      </c>
      <c r="D99" s="9" t="s">
        <v>19</v>
      </c>
      <c r="E99" s="9" t="s">
        <v>160</v>
      </c>
      <c r="F99" s="9" t="s">
        <v>162</v>
      </c>
      <c r="G99" s="10">
        <v>4730</v>
      </c>
      <c r="H99" s="10">
        <v>4730</v>
      </c>
      <c r="I99" s="12">
        <f t="shared" si="1"/>
        <v>1</v>
      </c>
    </row>
    <row r="100" spans="1:9" ht="51">
      <c r="A100" s="8">
        <v>853</v>
      </c>
      <c r="B100" s="8">
        <v>85395</v>
      </c>
      <c r="C100" s="8">
        <v>2820</v>
      </c>
      <c r="D100" s="9" t="s">
        <v>19</v>
      </c>
      <c r="E100" s="9" t="s">
        <v>163</v>
      </c>
      <c r="F100" s="15" t="s">
        <v>164</v>
      </c>
      <c r="G100" s="13">
        <v>3030</v>
      </c>
      <c r="H100" s="14">
        <v>3030</v>
      </c>
      <c r="I100" s="12">
        <f t="shared" si="1"/>
        <v>1</v>
      </c>
    </row>
    <row r="101" spans="1:9" ht="51">
      <c r="A101" s="8">
        <v>853</v>
      </c>
      <c r="B101" s="8">
        <v>85395</v>
      </c>
      <c r="C101" s="8">
        <v>2820</v>
      </c>
      <c r="D101" s="9" t="s">
        <v>19</v>
      </c>
      <c r="E101" s="9" t="s">
        <v>165</v>
      </c>
      <c r="F101" s="9" t="s">
        <v>166</v>
      </c>
      <c r="G101" s="10">
        <v>24254</v>
      </c>
      <c r="H101" s="11">
        <v>24254</v>
      </c>
      <c r="I101" s="12">
        <f t="shared" si="1"/>
        <v>1</v>
      </c>
    </row>
    <row r="102" spans="1:9" ht="38.25">
      <c r="A102" s="8">
        <v>921</v>
      </c>
      <c r="B102" s="8">
        <v>92195</v>
      </c>
      <c r="C102" s="8">
        <v>2820</v>
      </c>
      <c r="D102" s="9" t="s">
        <v>15</v>
      </c>
      <c r="E102" s="9" t="s">
        <v>167</v>
      </c>
      <c r="F102" s="9" t="s">
        <v>168</v>
      </c>
      <c r="G102" s="10">
        <v>2894</v>
      </c>
      <c r="H102" s="11">
        <v>2894</v>
      </c>
      <c r="I102" s="12">
        <f t="shared" si="1"/>
        <v>1</v>
      </c>
    </row>
    <row r="103" spans="1:9" ht="38.25">
      <c r="A103" s="8">
        <v>921</v>
      </c>
      <c r="B103" s="8">
        <v>92195</v>
      </c>
      <c r="C103" s="8">
        <v>2820</v>
      </c>
      <c r="D103" s="9" t="s">
        <v>15</v>
      </c>
      <c r="E103" s="9" t="s">
        <v>167</v>
      </c>
      <c r="F103" s="9" t="s">
        <v>169</v>
      </c>
      <c r="G103" s="10">
        <v>1100</v>
      </c>
      <c r="H103" s="11">
        <v>1100</v>
      </c>
      <c r="I103" s="12">
        <f t="shared" si="1"/>
        <v>1</v>
      </c>
    </row>
    <row r="104" spans="1:9" ht="51">
      <c r="A104" s="8">
        <v>921</v>
      </c>
      <c r="B104" s="8">
        <v>92195</v>
      </c>
      <c r="C104" s="8">
        <v>2820</v>
      </c>
      <c r="D104" s="9" t="s">
        <v>15</v>
      </c>
      <c r="E104" s="9" t="s">
        <v>170</v>
      </c>
      <c r="F104" s="9" t="s">
        <v>171</v>
      </c>
      <c r="G104" s="10">
        <v>3000</v>
      </c>
      <c r="H104" s="11">
        <v>3000</v>
      </c>
      <c r="I104" s="12">
        <f t="shared" si="1"/>
        <v>1</v>
      </c>
    </row>
    <row r="105" spans="1:9" ht="25.5">
      <c r="A105" s="8">
        <v>921</v>
      </c>
      <c r="B105" s="8">
        <v>92195</v>
      </c>
      <c r="C105" s="8">
        <v>2820</v>
      </c>
      <c r="D105" s="9" t="s">
        <v>15</v>
      </c>
      <c r="E105" s="9" t="s">
        <v>170</v>
      </c>
      <c r="F105" s="9" t="s">
        <v>172</v>
      </c>
      <c r="G105" s="10">
        <v>2680</v>
      </c>
      <c r="H105" s="11">
        <v>2680</v>
      </c>
      <c r="I105" s="12">
        <f t="shared" si="1"/>
        <v>1</v>
      </c>
    </row>
    <row r="106" spans="1:9" ht="51">
      <c r="A106" s="8">
        <v>921</v>
      </c>
      <c r="B106" s="8">
        <v>92195</v>
      </c>
      <c r="C106" s="8">
        <v>2820</v>
      </c>
      <c r="D106" s="9" t="s">
        <v>15</v>
      </c>
      <c r="E106" s="9" t="s">
        <v>170</v>
      </c>
      <c r="F106" s="9" t="s">
        <v>173</v>
      </c>
      <c r="G106" s="10">
        <v>3000</v>
      </c>
      <c r="H106" s="11">
        <v>3000</v>
      </c>
      <c r="I106" s="12">
        <f t="shared" si="1"/>
        <v>1</v>
      </c>
    </row>
    <row r="107" spans="1:9" ht="51">
      <c r="A107" s="8">
        <v>921</v>
      </c>
      <c r="B107" s="8">
        <v>92195</v>
      </c>
      <c r="C107" s="8">
        <v>2820</v>
      </c>
      <c r="D107" s="9" t="s">
        <v>15</v>
      </c>
      <c r="E107" s="9" t="s">
        <v>170</v>
      </c>
      <c r="F107" s="9" t="s">
        <v>174</v>
      </c>
      <c r="G107" s="10">
        <v>3000</v>
      </c>
      <c r="H107" s="11">
        <v>3000</v>
      </c>
      <c r="I107" s="12">
        <f t="shared" si="1"/>
        <v>1</v>
      </c>
    </row>
    <row r="108" spans="1:9" ht="38.25">
      <c r="A108" s="8">
        <v>921</v>
      </c>
      <c r="B108" s="8">
        <v>92195</v>
      </c>
      <c r="C108" s="8">
        <v>2820</v>
      </c>
      <c r="D108" s="9" t="s">
        <v>15</v>
      </c>
      <c r="E108" s="9" t="s">
        <v>175</v>
      </c>
      <c r="F108" s="9" t="s">
        <v>176</v>
      </c>
      <c r="G108" s="10">
        <v>3000</v>
      </c>
      <c r="H108" s="11">
        <v>3000</v>
      </c>
      <c r="I108" s="12">
        <f t="shared" si="1"/>
        <v>1</v>
      </c>
    </row>
    <row r="109" spans="1:9" ht="25.5">
      <c r="A109" s="8">
        <v>921</v>
      </c>
      <c r="B109" s="8">
        <v>92195</v>
      </c>
      <c r="C109" s="8">
        <v>2820</v>
      </c>
      <c r="D109" s="9" t="s">
        <v>15</v>
      </c>
      <c r="E109" s="9" t="s">
        <v>177</v>
      </c>
      <c r="F109" s="9" t="s">
        <v>178</v>
      </c>
      <c r="G109" s="10">
        <v>3000</v>
      </c>
      <c r="H109" s="11">
        <v>3000</v>
      </c>
      <c r="I109" s="12">
        <f t="shared" si="1"/>
        <v>1</v>
      </c>
    </row>
    <row r="110" spans="1:9" ht="63.75">
      <c r="A110" s="8">
        <v>921</v>
      </c>
      <c r="B110" s="8">
        <v>92195</v>
      </c>
      <c r="C110" s="8">
        <v>2820</v>
      </c>
      <c r="D110" s="9" t="s">
        <v>15</v>
      </c>
      <c r="E110" s="9" t="s">
        <v>179</v>
      </c>
      <c r="F110" s="9" t="s">
        <v>180</v>
      </c>
      <c r="G110" s="10">
        <v>3000</v>
      </c>
      <c r="H110" s="11">
        <v>3000</v>
      </c>
      <c r="I110" s="12">
        <f t="shared" si="1"/>
        <v>1</v>
      </c>
    </row>
    <row r="111" spans="1:9" ht="25.5">
      <c r="A111" s="8">
        <v>921</v>
      </c>
      <c r="B111" s="8">
        <v>92195</v>
      </c>
      <c r="C111" s="8">
        <v>2810</v>
      </c>
      <c r="D111" s="9" t="s">
        <v>15</v>
      </c>
      <c r="E111" s="9" t="s">
        <v>181</v>
      </c>
      <c r="F111" s="9" t="s">
        <v>182</v>
      </c>
      <c r="G111" s="10">
        <v>3000</v>
      </c>
      <c r="H111" s="11">
        <v>3000</v>
      </c>
      <c r="I111" s="12">
        <f t="shared" si="1"/>
        <v>1</v>
      </c>
    </row>
    <row r="112" spans="1:9" ht="25.5">
      <c r="A112" s="8">
        <v>921</v>
      </c>
      <c r="B112" s="8">
        <v>92195</v>
      </c>
      <c r="C112" s="8">
        <v>2810</v>
      </c>
      <c r="D112" s="9" t="s">
        <v>15</v>
      </c>
      <c r="E112" s="9" t="s">
        <v>183</v>
      </c>
      <c r="F112" s="9" t="s">
        <v>184</v>
      </c>
      <c r="G112" s="10">
        <v>30000</v>
      </c>
      <c r="H112" s="11">
        <v>30000</v>
      </c>
      <c r="I112" s="12">
        <f t="shared" si="1"/>
        <v>1</v>
      </c>
    </row>
    <row r="113" spans="1:9" ht="51">
      <c r="A113" s="8">
        <v>921</v>
      </c>
      <c r="B113" s="8">
        <v>92195</v>
      </c>
      <c r="C113" s="8">
        <v>2820</v>
      </c>
      <c r="D113" s="9" t="s">
        <v>15</v>
      </c>
      <c r="E113" s="9" t="s">
        <v>120</v>
      </c>
      <c r="F113" s="9" t="s">
        <v>185</v>
      </c>
      <c r="G113" s="10">
        <v>4800</v>
      </c>
      <c r="H113" s="11">
        <v>4800</v>
      </c>
      <c r="I113" s="12">
        <f t="shared" si="1"/>
        <v>1</v>
      </c>
    </row>
    <row r="114" spans="1:9" ht="38.25">
      <c r="A114" s="8">
        <v>926</v>
      </c>
      <c r="B114" s="8">
        <v>92605</v>
      </c>
      <c r="C114" s="8">
        <v>2820</v>
      </c>
      <c r="D114" s="9" t="s">
        <v>15</v>
      </c>
      <c r="E114" s="9" t="s">
        <v>15</v>
      </c>
      <c r="F114" s="9" t="s">
        <v>186</v>
      </c>
      <c r="G114" s="10">
        <v>2000</v>
      </c>
      <c r="H114" s="11">
        <v>2000</v>
      </c>
      <c r="I114" s="12">
        <f t="shared" si="1"/>
        <v>1</v>
      </c>
    </row>
    <row r="115" spans="1:9" ht="38.25">
      <c r="A115" s="8">
        <v>926</v>
      </c>
      <c r="B115" s="8">
        <v>92605</v>
      </c>
      <c r="C115" s="8">
        <v>2820</v>
      </c>
      <c r="D115" s="9" t="s">
        <v>15</v>
      </c>
      <c r="E115" s="9" t="s">
        <v>15</v>
      </c>
      <c r="F115" s="9" t="s">
        <v>187</v>
      </c>
      <c r="G115" s="10">
        <v>2000</v>
      </c>
      <c r="H115" s="11">
        <v>2000</v>
      </c>
      <c r="I115" s="12">
        <f t="shared" si="1"/>
        <v>1</v>
      </c>
    </row>
    <row r="116" spans="1:9" ht="76.5">
      <c r="A116" s="8">
        <v>926</v>
      </c>
      <c r="B116" s="8">
        <v>92605</v>
      </c>
      <c r="C116" s="8">
        <v>2820</v>
      </c>
      <c r="D116" s="9" t="s">
        <v>188</v>
      </c>
      <c r="E116" s="9" t="s">
        <v>189</v>
      </c>
      <c r="F116" s="9" t="s">
        <v>190</v>
      </c>
      <c r="G116" s="10">
        <f>835000+61400</f>
        <v>896400</v>
      </c>
      <c r="H116" s="11">
        <v>888160</v>
      </c>
      <c r="I116" s="12">
        <f t="shared" si="1"/>
        <v>0.9908076751450245</v>
      </c>
    </row>
    <row r="117" spans="1:9" ht="12.75">
      <c r="A117" s="19"/>
      <c r="B117" s="19"/>
      <c r="C117" s="19"/>
      <c r="D117" s="20"/>
      <c r="E117" s="20"/>
      <c r="F117" s="20"/>
      <c r="G117" s="21">
        <f>SUM(G4:G116)</f>
        <v>6766245.6</v>
      </c>
      <c r="H117" s="21">
        <f>SUM(H4:H116)</f>
        <v>6601371.5</v>
      </c>
      <c r="I117" s="22">
        <f t="shared" si="1"/>
        <v>0.9756328531734054</v>
      </c>
    </row>
    <row r="118" spans="6:9" ht="12.75">
      <c r="F118" s="23"/>
      <c r="G118" s="24"/>
      <c r="H118" s="25"/>
      <c r="I118" s="26"/>
    </row>
    <row r="119" spans="6:7" ht="12.75">
      <c r="F119" s="23"/>
      <c r="G119" s="24"/>
    </row>
    <row r="120" spans="6:7" ht="12.75">
      <c r="F120" s="23"/>
      <c r="G120" s="24"/>
    </row>
    <row r="121" spans="6:7" ht="12.75">
      <c r="F121" s="23"/>
      <c r="G121" s="24"/>
    </row>
    <row r="122" spans="6:7" ht="12.75">
      <c r="F122" s="23"/>
      <c r="G122" s="24"/>
    </row>
    <row r="123" spans="6:7" ht="12.75">
      <c r="F123" s="23"/>
      <c r="G123" s="24"/>
    </row>
    <row r="124" spans="6:7" ht="12.75">
      <c r="F124" s="23"/>
      <c r="G124" s="24"/>
    </row>
    <row r="125" spans="6:7" ht="12.75">
      <c r="F125" s="23"/>
      <c r="G125" s="24"/>
    </row>
    <row r="126" spans="6:7" ht="12.75">
      <c r="F126" s="23"/>
      <c r="G126" s="24"/>
    </row>
    <row r="127" spans="6:7" ht="12.75">
      <c r="F127" s="23"/>
      <c r="G127" s="24"/>
    </row>
    <row r="128" spans="6:7" ht="12.75">
      <c r="F128" s="23"/>
      <c r="G128" s="24"/>
    </row>
    <row r="129" spans="6:7" ht="12.75">
      <c r="F129" s="23"/>
      <c r="G129" s="24"/>
    </row>
  </sheetData>
  <mergeCells count="1">
    <mergeCell ref="A2:I2"/>
  </mergeCells>
  <printOptions/>
  <pageMargins left="0.64" right="0.39" top="0.88" bottom="0.55" header="0.8" footer="0.3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2006-03-07T08:17:18Z</cp:lastPrinted>
  <dcterms:created xsi:type="dcterms:W3CDTF">2006-03-03T12:19:38Z</dcterms:created>
  <dcterms:modified xsi:type="dcterms:W3CDTF">2006-03-07T08:20:41Z</dcterms:modified>
  <cp:category/>
  <cp:version/>
  <cp:contentType/>
  <cp:contentStatus/>
</cp:coreProperties>
</file>