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AZA" sheetId="1" r:id="rId1"/>
  </sheets>
  <definedNames>
    <definedName name="_xlnm.Print_Titles" localSheetId="0">'BAZA'!$3:$3</definedName>
  </definedNames>
  <calcPr fullCalcOnLoad="1"/>
</workbook>
</file>

<file path=xl/sharedStrings.xml><?xml version="1.0" encoding="utf-8"?>
<sst xmlns="http://schemas.openxmlformats.org/spreadsheetml/2006/main" count="525" uniqueCount="264">
  <si>
    <t>§</t>
  </si>
  <si>
    <t>RD Grabówek</t>
  </si>
  <si>
    <t xml:space="preserve">Fundacja Gospodarcza </t>
  </si>
  <si>
    <t>Rozdz.</t>
  </si>
  <si>
    <t>Data włączenia do budżetu</t>
  </si>
  <si>
    <t>Kluby sportowe</t>
  </si>
  <si>
    <t>kluby sportowe, uczniowskie kluby sportowe, stowarzyszenia kultury fizycznej - na szkolenia grup młodzieżowych oraz udział w imprezach sportowych</t>
  </si>
  <si>
    <t>Organizacja</t>
  </si>
  <si>
    <t xml:space="preserve"> Zadanie</t>
  </si>
  <si>
    <t>Środki nierozdysponowane</t>
  </si>
  <si>
    <t>Towarzystwo Przyjaciół Dzieci</t>
  </si>
  <si>
    <t>25-04-2006</t>
  </si>
  <si>
    <t>Dz.</t>
  </si>
  <si>
    <t>Wydział</t>
  </si>
  <si>
    <t>Kwota przyznana</t>
  </si>
  <si>
    <t>Kwota przekazana</t>
  </si>
  <si>
    <t>Wydział Edukacji</t>
  </si>
  <si>
    <t>Stowarzyszenie na rzecz Dzieci i Młodzieży "Vitawa"</t>
  </si>
  <si>
    <t>Stowarzyszenie na rzecz Wspierania Rodzin "Otwarte Drzwi"</t>
  </si>
  <si>
    <t>Wydział Kultury</t>
  </si>
  <si>
    <t>Towarzystwo Miłośników Gdyni</t>
  </si>
  <si>
    <t>Stowarzyszenie Gdynian Wysiedlonych</t>
  </si>
  <si>
    <t>Wydział Zdrowia</t>
  </si>
  <si>
    <t>Stowarzyszenie RAZEM</t>
  </si>
  <si>
    <t>Towarzystwo Profilaktyki Środowiskowej "MROWISKO"</t>
  </si>
  <si>
    <t>Fundacja "Niesiemy pomoc"</t>
  </si>
  <si>
    <t>Prowadzenie schroniska dla bezdomnych</t>
  </si>
  <si>
    <t>Prowadzenie świetlicy socjoterapeutycznej w Gdyni przy ul. Portowa 2  (do 2006 roku)</t>
  </si>
  <si>
    <t>Pomorskie Miasteczko Zawodów</t>
  </si>
  <si>
    <t>Prowadzenie świetlicy socjoterapeutycznej w Gdyni przy ul. Unruga 150 (do 2006 r)</t>
  </si>
  <si>
    <t>Prowadzenie świetlicy socjoterapeutycznej w Gdyni przy ul. Cylkowskiego 5 w SP 34  (do 2006 roku)</t>
  </si>
  <si>
    <t xml:space="preserve">Prowadzenie świetlicy socjoterapeutycznej w Gdyni przy ul. Abrahama 82 </t>
  </si>
  <si>
    <t xml:space="preserve">Prowadzenie świetlicy socjoterapeutycznej w Gdyni przy ul. Nagietkowej 73              </t>
  </si>
  <si>
    <t>Prowadzenie świetlicy socjoterapeutycznej w Gdyni przy ul. Chabrowej 43 przy SP 16  (do 2006 roku)</t>
  </si>
  <si>
    <t>Prowadzenie świetlicy socjoterapeutycznej w Gdyni przy ul. Cechowej 22 przy SP 6   (do 2006 roku)</t>
  </si>
  <si>
    <t>Tu jest nasza historia – 4 jednodniowe wycieczki dla osób niepełnosprawnych</t>
  </si>
  <si>
    <t>Poprawa sprawności fizycznej i psychicznej osób niepełnosprawnych</t>
  </si>
  <si>
    <t>Pomoc psychologiczna – Indywidualna terapia psychologiczna</t>
  </si>
  <si>
    <t>Św. Mikołaj w Stowarzyszeniu oraz Spotkanie Świąteczne dla niesłyszących mieszkańców Gdyni</t>
  </si>
  <si>
    <t>Gdynia nasze miasto – z okazji 80-lecia Gdyni spotkanie integracyjne niesłyszących</t>
  </si>
  <si>
    <t>Fundacja Słoneczna Jesień</t>
  </si>
  <si>
    <t>Za zamkniętymi drzwiami życia</t>
  </si>
  <si>
    <t>Związek Inwalidów Wojennych RP Zarząd Oddziału w Gdyni</t>
  </si>
  <si>
    <t>Integracja środowiska osób niepełnosprawnych oraz działalność samopomocowa organizowana przez osoby niepełnosprawne</t>
  </si>
  <si>
    <t>Promyk nadziei – ciekawi świata - Kultura Likwidacja Barier w Komunikowaniu</t>
  </si>
  <si>
    <t>Fundacja PATMOS</t>
  </si>
  <si>
    <t>Rehabilitacja 7 dzieci z dysfunkcjami psychoruchowymi objętych obowiązkiem szkolnym</t>
  </si>
  <si>
    <t>Poznajemy środowisko zwierząt egzotycznych</t>
  </si>
  <si>
    <t>Nie jesteś sam – program wsparcia osób niepełnosprawnych i członków ich rodzin</t>
  </si>
  <si>
    <t>Z kręglami po zdrowie, czyli ruch lepszą formą spędzania wolnego czasu wśród młodych osób chorych na stwardnienie rozsiane</t>
  </si>
  <si>
    <t>Integracja chorych na SM mieszkańców Gdyni pod hasłem „Bawmy się razem”</t>
  </si>
  <si>
    <t>Taneczny Pląs</t>
  </si>
  <si>
    <t>Stowarzyszenie na rzecz osób z kryzysami psychicznymi „PRZYJAZNA DŁOŃ”</t>
  </si>
  <si>
    <t>„Kajakiem po Drawie”</t>
  </si>
  <si>
    <t>„Sobotnie zajęcia klubowe”</t>
  </si>
  <si>
    <t>Prowadzenie świetlicy socjoterapeutycznej w Gdyni przy ul. Opata Hackiego 17                (do 2006 roku)</t>
  </si>
  <si>
    <t xml:space="preserve">Prowadzenie świetlicy socjoterapeutycznej w Gdyni przy ul. Morskiej 192 przy SP 10 (do 2006 roku)  </t>
  </si>
  <si>
    <t>Prowadzenie świetlicy socjoterapeutycznej w Gdyni przy ul. Płk.Dąbka 52        (do 2006 roku)</t>
  </si>
  <si>
    <t>Prowadzenie świetlicy socjoterapeutycznej w Gdyni przy ul. Leszczynki 177  (do 2006 roku)</t>
  </si>
  <si>
    <t>Prowadzenie świetlicy socjoterapeutycznej w Gdyni przy ul. L.Staffa 10 w Zespole Szkół Nr 10   (do 2006 roku)</t>
  </si>
  <si>
    <t>Prowadzenie Ośrodka Adaptacyjnego dla Dzieci i Młodzieży Niepełnosprawnej</t>
  </si>
  <si>
    <t>Zapewnienie czasowej opieki bezdomnym</t>
  </si>
  <si>
    <t>Świadczenie usług opiekuńczych</t>
  </si>
  <si>
    <t>Stowarzyszenie Hospicjum Św. Wawrzyńca</t>
  </si>
  <si>
    <t>Trzydniowy wyjazd integracyjno – szkoleniowy.</t>
  </si>
  <si>
    <t>Aktywizacja Osób Niepełnosprawnych</t>
  </si>
  <si>
    <t>Polskie Towarzystwo Laryngektomowanych</t>
  </si>
  <si>
    <t>Kontynuacja programu „Nie jesteś sam” wspomaganie rozwoju dzieci w wieku szkolnym niepełnosprawnych intelektualnie i z innymi dysfunkcjami rozwojowymi</t>
  </si>
  <si>
    <t>Usprawnienie ruchowe i społeczne dzieci niepełnosprawnych</t>
  </si>
  <si>
    <t>Stowarzyszenie Pomocy Osobom Niepełnosprawnym SPON</t>
  </si>
  <si>
    <t>Polskie Towarzystwo Stwardnienie Rozsianego Oddz. Woj. W Gdańsku</t>
  </si>
  <si>
    <t>Rehabilitacja grupowa</t>
  </si>
  <si>
    <t>Gdyńskie Stowarzyszenie Osób Niesłyszących ich Rodzin i Przyjaciół EFFETHA</t>
  </si>
  <si>
    <t>Wyrównywanie szans rozwoju dzieci z rodzin głuchoniemych, dzieci niedosłyszących i niesłyszących</t>
  </si>
  <si>
    <t>Edukacja opiekunów</t>
  </si>
  <si>
    <t>Poznajemy piękno naszego regionu - rajd rowerowy młodzieży niepełnosprawnej intelektualnie przez Półwysep Helski</t>
  </si>
  <si>
    <t>Obóz narciarski dla młodzieży niepełnosprawnej intelektualnie</t>
  </si>
  <si>
    <t>Stowarzyszenie Centrum Transferu Umiejętności</t>
  </si>
  <si>
    <t>Stowarzyszenie "Ruch dla Gdyni"</t>
  </si>
  <si>
    <t>Stowarzyszenie Inicjatyw Artystycznych</t>
  </si>
  <si>
    <t>Towarzystwo Przyjaciół Orłowa</t>
  </si>
  <si>
    <t xml:space="preserve">„IV Festiwal Muzyki Dawnej „Anima Musica” </t>
  </si>
  <si>
    <t xml:space="preserve">„Wydanie 1 tomu 18 numeru Rocznika Gdyńskiego” </t>
  </si>
  <si>
    <t xml:space="preserve">„Scena 138 – Edukacyjny projekt teatralny” </t>
  </si>
  <si>
    <t xml:space="preserve">„Nagranie dwóch płyt z muzyką chóralną – w wykonaniu 
Chóru Mieszanego „Symfonia”
</t>
  </si>
  <si>
    <t>„Z Gdyni na morze – Dworzec Morski na styku lądu i wody”
Wystawa, Happening</t>
  </si>
  <si>
    <t xml:space="preserve">„Organizacja finału VI edycji konkursu wiedzy o mieście 
pt. „Gdynia – nasza mała ojczyzna” </t>
  </si>
  <si>
    <t xml:space="preserve">„Przedstawienie „Legendy i przekazy gdyńskie” forma zaangażowanie młodzieży 
w kreowanie lokalnej kultury”    </t>
  </si>
  <si>
    <t xml:space="preserve">80 lat „Gdynia w kinie, kino w Gdyni” </t>
  </si>
  <si>
    <t>„Cena Solidarności (Solidarity Pains) – międzynarodowy interdyscyplinarny projekt artystyczno-społeczny”</t>
  </si>
  <si>
    <t>„Teatr Gościnny 2006; Małe formy z wielkimi aktorami”</t>
  </si>
  <si>
    <t>Fundacja SENECTUS</t>
  </si>
  <si>
    <t>Prowadzenie świetlicy socjoterapeutycznej (Żeglarzy 5)</t>
  </si>
  <si>
    <t>Prowadzenie świetlicy socjoterapeutycznej w Gdyni przy ul. Chwarznieńskiej 2</t>
  </si>
  <si>
    <t>konkurs</t>
  </si>
  <si>
    <t>Młodzieżowe Warsztaty Środowiskowe</t>
  </si>
  <si>
    <t>Prowadzenie punktu konsultacyjnego</t>
  </si>
  <si>
    <t>Związek Harcerstwa Rzeczypospolitej</t>
  </si>
  <si>
    <t>Profilaktyka przez sport</t>
  </si>
  <si>
    <t>Opieka paliatywna</t>
  </si>
  <si>
    <t>Grupy wsparcia i rehabilitacja</t>
  </si>
  <si>
    <t>"Być razem"</t>
  </si>
  <si>
    <t>Profilaktyka onkologiczna</t>
  </si>
  <si>
    <t>"Pierwsza pomoc dla mieszkańców Gdyni"</t>
  </si>
  <si>
    <t>27-06-2006</t>
  </si>
  <si>
    <r>
      <t>„X Festiwal Szekspirowski”</t>
    </r>
  </si>
  <si>
    <t>"Festiwal Mozart - Oblicza Geniuszu"</t>
  </si>
  <si>
    <t>Młode oblicze kaszubskiej muzyki"</t>
  </si>
  <si>
    <t>Stowarzyszenie "Concertino"</t>
  </si>
  <si>
    <t>"Gdyńskie Impresje Muzyczne"</t>
  </si>
  <si>
    <t>"Dwa razy chciałbym żyć na twórczej planecie - promocja twórczości plastycznej artystów po przebytych kryzysach psychicznych"</t>
  </si>
  <si>
    <t>Projekt "Gdyński Spinaker - Aktywizacja długotrwale bezrobotnych, samotnych rodziców na rynku pracy"</t>
  </si>
  <si>
    <t>21-06-2006</t>
  </si>
  <si>
    <t>Wydział Gospodarki Komunalnej</t>
  </si>
  <si>
    <t>Utrzymanie schroniska dla zwierząt</t>
  </si>
  <si>
    <t>OTOZ "Animals"</t>
  </si>
  <si>
    <t>Parafia Św. Michała Archanioła</t>
  </si>
  <si>
    <t>Wycieczki turystyczno-krajoznawcze</t>
  </si>
  <si>
    <t>Wędrówki po ziemi pomorskiej</t>
  </si>
  <si>
    <t>Gimnastyka usprawniająca</t>
  </si>
  <si>
    <t>Spotkania taneczne seniorów</t>
  </si>
  <si>
    <t>Letnie spotkania integracyjne</t>
  </si>
  <si>
    <t>Polski Komitet Pomocy Społecznej</t>
  </si>
  <si>
    <t>Rehabilitacja dla seniorów</t>
  </si>
  <si>
    <t>Prowadzenie klubów seniora</t>
  </si>
  <si>
    <t>Wycieczki dla seniorów</t>
  </si>
  <si>
    <t>Towarzystwo Krzewienia Kultury fizycznej</t>
  </si>
  <si>
    <t>Gimnastyka profilaktyczna kobiet</t>
  </si>
  <si>
    <t xml:space="preserve">Artystyczna Jesień BIS,   </t>
  </si>
  <si>
    <t xml:space="preserve"> J. angielski dla senioprów semestr zimowy</t>
  </si>
  <si>
    <t>J. angielski dla senioprów semestr letn)</t>
  </si>
  <si>
    <t>Origami i Florystyka</t>
  </si>
  <si>
    <t xml:space="preserve">"Fryzur Blask", </t>
  </si>
  <si>
    <t>Kultura 55+ Klub Seniora</t>
  </si>
  <si>
    <t>Caritas Archidiecezji Gdańskiej</t>
  </si>
  <si>
    <t>Gdyńskie Stowarzyszenie Integracyjne „Promyk”</t>
  </si>
  <si>
    <t>AISEC Polska Komitet lokalny UG</t>
  </si>
  <si>
    <t>Centrum Wspólpracy Młodzieży</t>
  </si>
  <si>
    <t>Wspieranie międzynarodowych stażów i wymian majacych na celu kontakt i budowanie relacji młodych ludzi z krajów UE i spoza niej oraz promowanie demokracji i aktywności obywatelskiej</t>
  </si>
  <si>
    <t xml:space="preserve">Wydział Edukacji </t>
  </si>
  <si>
    <t>Edukacyjna Klinika Poradni Profilaktyki Uzależnień</t>
  </si>
  <si>
    <t>Domowa opieka nad terminalnie chorymi</t>
  </si>
  <si>
    <t>Wspieranie rodzin dzieci z nadpobudliwością psychoruchową (ADHD)</t>
  </si>
  <si>
    <t>Chrześcijańskie Stowarzyszenie Dobroczynne</t>
  </si>
  <si>
    <t>"Gniezno - stąd nasz ród"</t>
  </si>
  <si>
    <t>Kajakiem po Mazurach</t>
  </si>
  <si>
    <t>Piknik rodzinny w Orłowie z okazji Dnia Dziecka</t>
  </si>
  <si>
    <t>Szkoła dla rodziców - udzielanie porad dla rodziców niepełnosprawnych dzieci</t>
  </si>
  <si>
    <t>"Życie pod wiatr"</t>
  </si>
  <si>
    <t>Prowadzenie aktywizacji społecznej osób po amputacji krtani</t>
  </si>
  <si>
    <t>Systematyczna rehabilitacjia dążeniem do sprawności</t>
  </si>
  <si>
    <t>"Poznaj swój region"</t>
  </si>
  <si>
    <t>Centrum Aktywności Seniora</t>
  </si>
  <si>
    <t>Wystawy artystyczne i historyczne w Domku Żeromskiego</t>
  </si>
  <si>
    <t>Fundacja "W górach jest wszystko co kocham"</t>
  </si>
  <si>
    <t xml:space="preserve"> "W górach jest wszystko co kocham"</t>
  </si>
  <si>
    <t>Fundacja im Jacka Kaczmarskiego</t>
  </si>
  <si>
    <t>Spektakl słowno-muzycznt pt. 25 lat temu</t>
  </si>
  <si>
    <t>Wystawa drzeworytów Andre Putznana "Berlin - Gdynia 2006"</t>
  </si>
  <si>
    <t>Pomorska Fundacja SŁONECZNIK</t>
  </si>
  <si>
    <t>Gdyńskie impresje muzyczne</t>
  </si>
  <si>
    <t>Upowszechnianie kultury muzycznej wśród mieszkańców Gdyni i okolic</t>
  </si>
  <si>
    <t>Płyta - wizytówka Orkiestry i miasta</t>
  </si>
  <si>
    <t>60 lat orkiestry w 80 letniej historii Gdyni</t>
  </si>
  <si>
    <t>Osiemdziesiąte urodziny Gdyni na „Darze Pomorza”</t>
  </si>
  <si>
    <t>Sesja popularno – naukowa cz. IV pt. „Wysiedlenia ludności cywilnej z miasta Gdynia w latach 1939/45 przez III Rzeszę”</t>
  </si>
  <si>
    <t>Dodruk materiałów z sesji popularno - naukowych w latach 2002 i 2003 nt. "Wysiedlenia…"</t>
  </si>
  <si>
    <t>Stowarzyszenie Promocji Artystów Wybrzeża ERA ART.</t>
  </si>
  <si>
    <t>Gdyńscy artyści - cykl wystaw</t>
  </si>
  <si>
    <t>Stowarzyszenie Teatralno - Edukacyjne WYBRZEŻAK</t>
  </si>
  <si>
    <t>"Nie od razu Gdynię zbudowano" konkurs teatralno - filmowy dla gimnazjalistów</t>
  </si>
  <si>
    <t>Kultywowanie pieśni i tańców kaszubskich poprzez działalność Chóru Męskiego „Dzwon Kaszubski” oraz Zespołu Pieśni i Tańca "Gdynia"</t>
  </si>
  <si>
    <t>„Gdyński konwent Fantastyki TrójKONt"</t>
  </si>
  <si>
    <t>Stow. Pomorskie Centrum Technologii</t>
  </si>
  <si>
    <t>Wspieranie zadań z zakresu kultury poprzez działalność Gdyńskich Hufców ZHR</t>
  </si>
  <si>
    <t>Centrum Kształcenia Liderów i Wychowawców im. Padro Arrupe</t>
  </si>
  <si>
    <t>"Gdyński Międzyszkolny Klub Nauczyciela"</t>
  </si>
  <si>
    <t>Zbiorowa gimnastyka usprawniająca dla osób niepełnosprawnych</t>
  </si>
  <si>
    <t>Polskie Stowarzyszenie na Rzecz Osób z Upośledzeniem Umysłowym Koło w Gdyni</t>
  </si>
  <si>
    <t>Polski Związek Emerytów, Rencistów i Inwalidów Zarząd Rejonowy z siedzibą w Gdyni</t>
  </si>
  <si>
    <t>Sam. Ref. Ds. Osób Niepełnosprawnych</t>
  </si>
  <si>
    <t>Ośrodek Interwencji Kryzysowej</t>
  </si>
  <si>
    <t>GCI</t>
  </si>
  <si>
    <t>Granty - Stow. Pomorskie Centrum Technologii</t>
  </si>
  <si>
    <t>Prowadzenie schroniska dla bezdomnych uzależnionych od alkoholu przez Chrześcijańskie Stow. Dobroczynne</t>
  </si>
  <si>
    <t>Polskie Stowarzyszenie na rzecz Osób z Upośledzeniem Umysłowym</t>
  </si>
  <si>
    <t>Prowadzenie Ośrodka Wczesnej Interwencji</t>
  </si>
  <si>
    <t>Wystawy i warsztaty plastyczne oraz wykłady z dziedziny historii sztuki</t>
  </si>
  <si>
    <t>Prelekcje i wykłady o starej Gdyni w ramach akcji „Ocalić od zapomnienia”</t>
  </si>
  <si>
    <t>Zrzeszenie Kaszubsko- Pomorskie</t>
  </si>
  <si>
    <t>Ruch Obrony Życia Poczętego GAUDIUM VITAE</t>
  </si>
  <si>
    <t>Pomorskie Stowarzyszenie „Musica Sacra”</t>
  </si>
  <si>
    <t>Lokalna Organizacja Turystyczna „Gdynia”</t>
  </si>
  <si>
    <t>Fundacja kultury „Liberty”</t>
  </si>
  <si>
    <t>Wydawanie czasopisma  „Gdińsko Kleka”</t>
  </si>
  <si>
    <t>Koncerty muzyki organowej i kameralnej (kontynuacja cyklu)</t>
  </si>
  <si>
    <t>Stowarzyszenie Serce Sercom</t>
  </si>
  <si>
    <t>Prewencja wtórna</t>
  </si>
  <si>
    <t>"Samotne Matki"</t>
  </si>
  <si>
    <t>Stowarzyszenie Penitencjarne PATRONAT</t>
  </si>
  <si>
    <t>Pomoc osobom zwalnianym z więzienia i ich rodzinom</t>
  </si>
  <si>
    <t>Stow. Społeczna Edukacja NON-STOP</t>
  </si>
  <si>
    <t>Prowadzenie świetlicy socjoterapeutycznej w Gdyni przy ul. Wiczlińskiej</t>
  </si>
  <si>
    <t>Uczniowski Klub Sportowy ORLIK</t>
  </si>
  <si>
    <t>Prowadzenie świetlicy socjoterapeutycznej  (ul. Maciejewicza)</t>
  </si>
  <si>
    <t>Związek Harcerstwa Polskiego</t>
  </si>
  <si>
    <t>Stowarzyszenie OVUM</t>
  </si>
  <si>
    <t>Biuro Porad Obywatelskich</t>
  </si>
  <si>
    <t>Prowadzenie Centrum Informacji i Rehabilitacji dla Niewidomych i Niedowidzących</t>
  </si>
  <si>
    <t xml:space="preserve">DOTACJE UDZIELONE W I PÓŁROCZU 2006 ROKU NA REALIZACJĘ ZADAŃ GMINY PRZEZ ORGANIZACJE PROWADZĄCE DZIAŁALNOŚĆ POŻYTKU PUBLICZNEGO </t>
  </si>
  <si>
    <t>Prowadzenie klubu młodzieżowego w dzielnicy Działki Leśne</t>
  </si>
  <si>
    <t>Prowadzenie świetlicy socjoterapeutycznej w Gdyni przy ul. Cylkowskiego 5 w SP 34</t>
  </si>
  <si>
    <t>Stowarzyszenie Rozwoju Zawodowego i Osobistego "Zielona Myśl"</t>
  </si>
  <si>
    <t>Prowadzenie świetlicy socjoterapeutycznej w Gdyni przy ul. Portowej 2</t>
  </si>
  <si>
    <t>Projekt świetlicy socjoterapeutycznej "Familia" dla dzieci i młodzieży w wieku 7-16 lat</t>
  </si>
  <si>
    <t>% wyk.</t>
  </si>
  <si>
    <t>OGÓŁEM</t>
  </si>
  <si>
    <t>Działalność Ośrodka Kultury Kaszubsko - Pomorskiej w Gdyni</t>
  </si>
  <si>
    <t>Organizacja wypoczynku dla dzieci i młodzieży szkolnej</t>
  </si>
  <si>
    <t>Organizacja wyjazdów na zawody sportowe młodzieży RD</t>
  </si>
  <si>
    <t>Organizacja zajęć sportowych z piłki nożnej dla dzieci i młodzieży szkolnej</t>
  </si>
  <si>
    <t>Uczniowski Klub Sportowy "GALEON"</t>
  </si>
  <si>
    <t>Stowarzyszenie Amazonek Gdyńskich</t>
  </si>
  <si>
    <t>Stowarzyszenie Chorych na Chorobę Parkinsona i ich Rodzin</t>
  </si>
  <si>
    <t>Stowarzyszenie Osób z Wadą Słuchu CISZA</t>
  </si>
  <si>
    <t>Pomorskie Stowarzyszenie Stomijne</t>
  </si>
  <si>
    <t>MOPS</t>
  </si>
  <si>
    <t>GOSiR</t>
  </si>
  <si>
    <t>Wydział Polityki Gospodarczej</t>
  </si>
  <si>
    <t>Biuro Prezydenta</t>
  </si>
  <si>
    <t>Gdańskie Stowarzyszenie Pomocy Osobom z Chorobą Alzheimera</t>
  </si>
  <si>
    <t>Wojskowy Klub Sportowy "Flota"</t>
  </si>
  <si>
    <t>Stowarzyszenie Integracyjne PROMYK</t>
  </si>
  <si>
    <t>Gdyńskie Stowarzyszenie "Familia"</t>
  </si>
  <si>
    <t>CARITAS Archidiecezji Gdańskiej</t>
  </si>
  <si>
    <t>Stowarzyszenie na rzecz Wspierania i Rozwoju Rodziny "PERSPEKTYWA"</t>
  </si>
  <si>
    <t>Stowarzyszenie Pomocy Dzieciom z Nadpobudliwością Psychoruchową i ich Rodzinom POMOST</t>
  </si>
  <si>
    <t>Stowarzyszenie Abstynentów GDYNIA Gdyńskie Abstynenckie Koło Rekreacyjno-Sportowe PROFIT</t>
  </si>
  <si>
    <t>Stowarzyszenie Regionalne Centrum Wsparcia Społecznego</t>
  </si>
  <si>
    <t>"Rowerem przez Kaszuby"</t>
  </si>
  <si>
    <t>Prowadzenie noclegowni dla bezdomnych mężczyzn</t>
  </si>
  <si>
    <t>Pomorskie Centrum Pomocy Bliźniemu</t>
  </si>
  <si>
    <t>Stowarzyszenie Rodzina Kolpinga</t>
  </si>
  <si>
    <t>Parafia p.w.Św.Judy Apostoła</t>
  </si>
  <si>
    <t>Fundacja OAZA</t>
  </si>
  <si>
    <t>Polski Czerwony Krzyż</t>
  </si>
  <si>
    <t>Zapewnienie specjalistycznych usług opiekuńczych osobom chorym psychicznie na terenie miasta Gdynia</t>
  </si>
  <si>
    <t>Gdyńskie Stowarzyszenie Integracyjne „PROMYK”</t>
  </si>
  <si>
    <t>Polskie Stowarzyszenie Przyjaciół Muzyki Dawnej</t>
  </si>
  <si>
    <t>Fundacja „THEATRUM GEDANENSE”</t>
  </si>
  <si>
    <t>Gdyńska Orkiestra Symfoniczna, członek Stowarzyszenia Polski Związek Chórów i Orkiestr - Oddział Gdańsk</t>
  </si>
  <si>
    <t>"Rysunek i Batik"</t>
  </si>
  <si>
    <t>GUTW 2006/2007</t>
  </si>
  <si>
    <t>Gimnastyka rehabilitacyjna</t>
  </si>
  <si>
    <t xml:space="preserve"> Gimnastyka rekreacyjna</t>
  </si>
  <si>
    <t>Terapia przez sztukę</t>
  </si>
  <si>
    <t>Terapia przez ruch</t>
  </si>
  <si>
    <t xml:space="preserve"> Szydełkiem i igłą</t>
  </si>
  <si>
    <t>Polski Związek Niewidomych</t>
  </si>
  <si>
    <t>Utrzymanie sprawności fizycznej osób chorych na stwardnienie</t>
  </si>
  <si>
    <t>28-02-2006</t>
  </si>
  <si>
    <t>Teatr dla ludzi</t>
  </si>
  <si>
    <t>Stowarzyszenie Niepełnosprawnych</t>
  </si>
  <si>
    <t>Związek Młodzieży Chrześcijańskiej Polska YMCA – Ognisko Gdynia, stowarzyszenie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</si>
</sst>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0.0%"/>
    <numFmt numFmtId="175" formatCode="_-* #,##0.0\ _z_ł_-;\-* #,##0.0\ _z_ł_-;_-* &quot;-&quot;??\ _z_ł_-;_-@_-"/>
    <numFmt numFmtId="176" formatCode="_-* #,##0\ _z_ł_-;\-* #,##0\ _z_ł_-;_-* &quot;-&quot;??\ _z_ł_-;_-@_-"/>
    <numFmt numFmtId="177" formatCode="d/m/yyyy"/>
    <numFmt numFmtId="178" formatCode="dd/mm/yy\ h:mm\ AM/PM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6" fillId="0" borderId="0" xfId="2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20" applyNumberFormat="1" applyFont="1" applyFill="1" applyBorder="1" applyAlignment="1">
      <alignment horizontal="right" vertical="center"/>
    </xf>
    <xf numFmtId="3" fontId="6" fillId="0" borderId="0" xfId="2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20" applyNumberFormat="1" applyFont="1" applyFill="1" applyBorder="1" applyAlignment="1">
      <alignment horizontal="right" vertical="center"/>
    </xf>
    <xf numFmtId="178" fontId="3" fillId="0" borderId="1" xfId="20" applyNumberFormat="1" applyFont="1" applyFill="1" applyBorder="1" applyAlignment="1">
      <alignment horizontal="right" vertical="center"/>
    </xf>
    <xf numFmtId="3" fontId="3" fillId="0" borderId="1" xfId="20" applyNumberFormat="1" applyFont="1" applyFill="1" applyBorder="1" applyAlignment="1">
      <alignment vertical="center"/>
    </xf>
    <xf numFmtId="174" fontId="3" fillId="0" borderId="1" xfId="0" applyNumberFormat="1" applyFont="1" applyFill="1" applyBorder="1" applyAlignment="1">
      <alignment horizontal="right" vertical="center"/>
    </xf>
    <xf numFmtId="178" fontId="4" fillId="0" borderId="1" xfId="2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178" fontId="3" fillId="0" borderId="1" xfId="20" applyNumberFormat="1" applyFont="1" applyFill="1" applyBorder="1" applyAlignment="1">
      <alignment horizontal="right" vertical="center" wrapText="1"/>
    </xf>
    <xf numFmtId="178" fontId="4" fillId="0" borderId="1" xfId="2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3" fontId="4" fillId="0" borderId="1" xfId="20" applyNumberFormat="1" applyFont="1" applyFill="1" applyBorder="1" applyAlignment="1">
      <alignment horizontal="center" vertical="center" wrapText="1"/>
    </xf>
    <xf numFmtId="178" fontId="4" fillId="0" borderId="1" xfId="2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90" zoomScaleNormal="9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169" sqref="D169"/>
    </sheetView>
  </sheetViews>
  <sheetFormatPr defaultColWidth="9.00390625" defaultRowHeight="12.75"/>
  <cols>
    <col min="1" max="1" width="5.25390625" style="40" customWidth="1"/>
    <col min="2" max="2" width="7.125" style="40" customWidth="1"/>
    <col min="3" max="3" width="7.00390625" style="40" customWidth="1"/>
    <col min="4" max="4" width="23.25390625" style="7" customWidth="1"/>
    <col min="5" max="5" width="26.625" style="7" customWidth="1"/>
    <col min="6" max="6" width="37.25390625" style="12" customWidth="1"/>
    <col min="7" max="7" width="11.375" style="8" customWidth="1"/>
    <col min="8" max="8" width="18.00390625" style="4" hidden="1" customWidth="1"/>
    <col min="9" max="9" width="11.75390625" style="9" customWidth="1"/>
    <col min="10" max="10" width="7.625" style="11" customWidth="1"/>
    <col min="11" max="16384" width="9.125" style="5" customWidth="1"/>
  </cols>
  <sheetData>
    <row r="1" spans="1:10" ht="42.75" customHeight="1">
      <c r="A1" s="41" t="s">
        <v>209</v>
      </c>
      <c r="B1" s="41"/>
      <c r="C1" s="41"/>
      <c r="D1" s="41"/>
      <c r="E1" s="41"/>
      <c r="F1" s="41"/>
      <c r="G1" s="41"/>
      <c r="H1" s="41"/>
      <c r="I1" s="41"/>
      <c r="J1" s="6"/>
    </row>
    <row r="2" spans="1:10" ht="0.75" customHeight="1">
      <c r="A2" s="13"/>
      <c r="B2" s="13"/>
      <c r="C2" s="13"/>
      <c r="D2" s="13"/>
      <c r="E2" s="13"/>
      <c r="F2" s="13"/>
      <c r="G2" s="13"/>
      <c r="H2" s="13"/>
      <c r="I2" s="14"/>
      <c r="J2" s="6"/>
    </row>
    <row r="3" spans="1:10" s="35" customFormat="1" ht="25.5">
      <c r="A3" s="29" t="s">
        <v>12</v>
      </c>
      <c r="B3" s="30" t="s">
        <v>3</v>
      </c>
      <c r="C3" s="30" t="s">
        <v>0</v>
      </c>
      <c r="D3" s="30" t="s">
        <v>13</v>
      </c>
      <c r="E3" s="31" t="s">
        <v>7</v>
      </c>
      <c r="F3" s="30" t="s">
        <v>8</v>
      </c>
      <c r="G3" s="32" t="s">
        <v>14</v>
      </c>
      <c r="H3" s="33" t="s">
        <v>4</v>
      </c>
      <c r="I3" s="32" t="s">
        <v>15</v>
      </c>
      <c r="J3" s="34" t="s">
        <v>215</v>
      </c>
    </row>
    <row r="4" spans="1:10" s="1" customFormat="1" ht="25.5">
      <c r="A4" s="39">
        <v>710</v>
      </c>
      <c r="B4" s="39">
        <v>71095</v>
      </c>
      <c r="C4" s="39">
        <v>2810</v>
      </c>
      <c r="D4" s="15" t="s">
        <v>228</v>
      </c>
      <c r="E4" s="15" t="s">
        <v>2</v>
      </c>
      <c r="F4" s="15" t="s">
        <v>28</v>
      </c>
      <c r="G4" s="16">
        <v>70000</v>
      </c>
      <c r="H4" s="17"/>
      <c r="I4" s="18">
        <v>70000</v>
      </c>
      <c r="J4" s="19">
        <f>I4/G4</f>
        <v>1</v>
      </c>
    </row>
    <row r="5" spans="1:10" s="1" customFormat="1" ht="25.5">
      <c r="A5" s="39">
        <v>710</v>
      </c>
      <c r="B5" s="39">
        <v>71095</v>
      </c>
      <c r="C5" s="39">
        <v>2820</v>
      </c>
      <c r="D5" s="15" t="s">
        <v>182</v>
      </c>
      <c r="E5" s="15" t="s">
        <v>173</v>
      </c>
      <c r="F5" s="15" t="s">
        <v>183</v>
      </c>
      <c r="G5" s="16">
        <v>60000</v>
      </c>
      <c r="H5" s="17"/>
      <c r="I5" s="18">
        <v>60000</v>
      </c>
      <c r="J5" s="19">
        <f aca="true" t="shared" si="0" ref="J5:J68">I5/G5</f>
        <v>1</v>
      </c>
    </row>
    <row r="6" spans="1:10" s="1" customFormat="1" ht="12.75">
      <c r="A6" s="39">
        <v>710</v>
      </c>
      <c r="B6" s="39">
        <v>71095</v>
      </c>
      <c r="C6" s="39">
        <v>2820</v>
      </c>
      <c r="D6" s="15" t="s">
        <v>229</v>
      </c>
      <c r="E6" s="15" t="s">
        <v>206</v>
      </c>
      <c r="F6" s="15" t="s">
        <v>207</v>
      </c>
      <c r="G6" s="16">
        <v>80000</v>
      </c>
      <c r="H6" s="20"/>
      <c r="I6" s="18">
        <v>40000</v>
      </c>
      <c r="J6" s="19">
        <f t="shared" si="0"/>
        <v>0.5</v>
      </c>
    </row>
    <row r="7" spans="1:10" s="1" customFormat="1" ht="63.75">
      <c r="A7" s="39">
        <v>801</v>
      </c>
      <c r="B7" s="39">
        <v>80195</v>
      </c>
      <c r="C7" s="39">
        <v>2820</v>
      </c>
      <c r="D7" s="15" t="s">
        <v>229</v>
      </c>
      <c r="E7" s="15" t="s">
        <v>136</v>
      </c>
      <c r="F7" s="15" t="s">
        <v>138</v>
      </c>
      <c r="G7" s="16">
        <v>4500</v>
      </c>
      <c r="H7" s="20"/>
      <c r="I7" s="18">
        <v>0</v>
      </c>
      <c r="J7" s="19">
        <f t="shared" si="0"/>
        <v>0</v>
      </c>
    </row>
    <row r="8" spans="1:10" s="1" customFormat="1" ht="63.75">
      <c r="A8" s="39">
        <v>801</v>
      </c>
      <c r="B8" s="39">
        <v>80195</v>
      </c>
      <c r="C8" s="39">
        <v>2820</v>
      </c>
      <c r="D8" s="15" t="s">
        <v>229</v>
      </c>
      <c r="E8" s="15" t="s">
        <v>137</v>
      </c>
      <c r="F8" s="15" t="s">
        <v>138</v>
      </c>
      <c r="G8" s="16">
        <v>75500</v>
      </c>
      <c r="H8" s="20"/>
      <c r="I8" s="18">
        <v>40000</v>
      </c>
      <c r="J8" s="19">
        <f t="shared" si="0"/>
        <v>0.5298013245033113</v>
      </c>
    </row>
    <row r="9" spans="1:10" s="1" customFormat="1" ht="25.5">
      <c r="A9" s="39">
        <v>851</v>
      </c>
      <c r="B9" s="39">
        <v>85154</v>
      </c>
      <c r="C9" s="39">
        <v>2820</v>
      </c>
      <c r="D9" s="15" t="s">
        <v>22</v>
      </c>
      <c r="E9" s="15" t="s">
        <v>247</v>
      </c>
      <c r="F9" s="21" t="s">
        <v>204</v>
      </c>
      <c r="G9" s="23">
        <v>66028</v>
      </c>
      <c r="H9" s="17"/>
      <c r="I9" s="22">
        <v>44028</v>
      </c>
      <c r="J9" s="19">
        <f t="shared" si="0"/>
        <v>0.6668080208396437</v>
      </c>
    </row>
    <row r="10" spans="1:10" s="1" customFormat="1" ht="51">
      <c r="A10" s="39">
        <v>851</v>
      </c>
      <c r="B10" s="39">
        <v>85154</v>
      </c>
      <c r="C10" s="39">
        <v>2820</v>
      </c>
      <c r="D10" s="15" t="s">
        <v>227</v>
      </c>
      <c r="E10" s="15" t="s">
        <v>5</v>
      </c>
      <c r="F10" s="15" t="s">
        <v>6</v>
      </c>
      <c r="G10" s="16">
        <v>847500</v>
      </c>
      <c r="H10" s="17"/>
      <c r="I10" s="22">
        <v>556410</v>
      </c>
      <c r="J10" s="19">
        <f t="shared" si="0"/>
        <v>0.6565309734513274</v>
      </c>
    </row>
    <row r="11" spans="1:10" s="1" customFormat="1" ht="38.25">
      <c r="A11" s="39">
        <v>851</v>
      </c>
      <c r="B11" s="39">
        <v>85154</v>
      </c>
      <c r="C11" s="39">
        <v>2820</v>
      </c>
      <c r="D11" s="15" t="s">
        <v>22</v>
      </c>
      <c r="E11" s="15" t="s">
        <v>212</v>
      </c>
      <c r="F11" s="21" t="s">
        <v>211</v>
      </c>
      <c r="G11" s="23">
        <v>36500</v>
      </c>
      <c r="H11" s="17"/>
      <c r="I11" s="22"/>
      <c r="J11" s="19">
        <f t="shared" si="0"/>
        <v>0</v>
      </c>
    </row>
    <row r="12" spans="1:10" s="1" customFormat="1" ht="16.5" customHeight="1">
      <c r="A12" s="39">
        <v>851</v>
      </c>
      <c r="B12" s="39">
        <v>85154</v>
      </c>
      <c r="C12" s="39">
        <v>2820</v>
      </c>
      <c r="D12" s="15" t="s">
        <v>22</v>
      </c>
      <c r="E12" s="15" t="s">
        <v>94</v>
      </c>
      <c r="F12" s="21" t="s">
        <v>96</v>
      </c>
      <c r="G12" s="23">
        <v>6000</v>
      </c>
      <c r="H12" s="17"/>
      <c r="I12" s="22">
        <v>0</v>
      </c>
      <c r="J12" s="19">
        <f t="shared" si="0"/>
        <v>0</v>
      </c>
    </row>
    <row r="13" spans="1:10" s="1" customFormat="1" ht="25.5">
      <c r="A13" s="39">
        <v>851</v>
      </c>
      <c r="B13" s="39">
        <v>85154</v>
      </c>
      <c r="C13" s="39">
        <v>2820</v>
      </c>
      <c r="D13" s="15" t="s">
        <v>22</v>
      </c>
      <c r="E13" s="15" t="s">
        <v>238</v>
      </c>
      <c r="F13" s="21" t="s">
        <v>213</v>
      </c>
      <c r="G13" s="23">
        <v>36500</v>
      </c>
      <c r="H13" s="17"/>
      <c r="I13" s="22"/>
      <c r="J13" s="19">
        <f t="shared" si="0"/>
        <v>0</v>
      </c>
    </row>
    <row r="14" spans="1:10" s="1" customFormat="1" ht="12.75">
      <c r="A14" s="39">
        <v>851</v>
      </c>
      <c r="B14" s="39">
        <v>85154</v>
      </c>
      <c r="C14" s="39">
        <v>2820</v>
      </c>
      <c r="D14" s="15" t="s">
        <v>22</v>
      </c>
      <c r="E14" s="15" t="s">
        <v>94</v>
      </c>
      <c r="F14" s="21" t="s">
        <v>98</v>
      </c>
      <c r="G14" s="23">
        <v>129</v>
      </c>
      <c r="H14" s="17"/>
      <c r="I14" s="22"/>
      <c r="J14" s="19">
        <f t="shared" si="0"/>
        <v>0</v>
      </c>
    </row>
    <row r="15" spans="1:10" s="1" customFormat="1" ht="12.75">
      <c r="A15" s="39">
        <v>851</v>
      </c>
      <c r="B15" s="39">
        <v>85154</v>
      </c>
      <c r="C15" s="39">
        <v>2820</v>
      </c>
      <c r="D15" s="15" t="s">
        <v>22</v>
      </c>
      <c r="E15" s="15" t="s">
        <v>23</v>
      </c>
      <c r="F15" s="21" t="s">
        <v>98</v>
      </c>
      <c r="G15" s="23">
        <v>12600</v>
      </c>
      <c r="H15" s="17"/>
      <c r="I15" s="22">
        <v>12600</v>
      </c>
      <c r="J15" s="19">
        <f t="shared" si="0"/>
        <v>1</v>
      </c>
    </row>
    <row r="16" spans="1:10" s="1" customFormat="1" ht="12.75">
      <c r="A16" s="39">
        <v>851</v>
      </c>
      <c r="B16" s="39">
        <v>85154</v>
      </c>
      <c r="C16" s="39">
        <v>2820</v>
      </c>
      <c r="D16" s="15" t="s">
        <v>22</v>
      </c>
      <c r="E16" s="15" t="s">
        <v>94</v>
      </c>
      <c r="F16" s="21" t="s">
        <v>98</v>
      </c>
      <c r="G16" s="23">
        <v>6000</v>
      </c>
      <c r="H16" s="17"/>
      <c r="I16" s="22"/>
      <c r="J16" s="19">
        <f t="shared" si="0"/>
        <v>0</v>
      </c>
    </row>
    <row r="17" spans="1:10" s="1" customFormat="1" ht="19.5" customHeight="1">
      <c r="A17" s="39">
        <v>851</v>
      </c>
      <c r="B17" s="39">
        <v>85154</v>
      </c>
      <c r="C17" s="39">
        <v>2820</v>
      </c>
      <c r="D17" s="15" t="s">
        <v>22</v>
      </c>
      <c r="E17" s="15" t="s">
        <v>231</v>
      </c>
      <c r="F17" s="21" t="s">
        <v>98</v>
      </c>
      <c r="G17" s="23">
        <v>15000</v>
      </c>
      <c r="H17" s="17"/>
      <c r="I17" s="22">
        <v>5000</v>
      </c>
      <c r="J17" s="19">
        <f t="shared" si="0"/>
        <v>0.3333333333333333</v>
      </c>
    </row>
    <row r="18" spans="1:10" s="1" customFormat="1" ht="51">
      <c r="A18" s="39">
        <v>851</v>
      </c>
      <c r="B18" s="39">
        <v>85154</v>
      </c>
      <c r="C18" s="39">
        <v>2820</v>
      </c>
      <c r="D18" s="15" t="s">
        <v>22</v>
      </c>
      <c r="E18" s="15" t="s">
        <v>237</v>
      </c>
      <c r="F18" s="21" t="s">
        <v>98</v>
      </c>
      <c r="G18" s="23">
        <f>9697+2880</f>
        <v>12577</v>
      </c>
      <c r="H18" s="17"/>
      <c r="I18" s="22">
        <v>12577</v>
      </c>
      <c r="J18" s="19">
        <f t="shared" si="0"/>
        <v>1</v>
      </c>
    </row>
    <row r="19" spans="1:10" s="1" customFormat="1" ht="38.25">
      <c r="A19" s="39">
        <v>851</v>
      </c>
      <c r="B19" s="39">
        <v>85154</v>
      </c>
      <c r="C19" s="39">
        <v>2820</v>
      </c>
      <c r="D19" s="15" t="s">
        <v>226</v>
      </c>
      <c r="E19" s="15" t="s">
        <v>226</v>
      </c>
      <c r="F19" s="15" t="s">
        <v>184</v>
      </c>
      <c r="G19" s="16">
        <v>180000</v>
      </c>
      <c r="H19" s="17"/>
      <c r="I19" s="18">
        <v>100479</v>
      </c>
      <c r="J19" s="19">
        <f t="shared" si="0"/>
        <v>0.5582166666666667</v>
      </c>
    </row>
    <row r="20" spans="1:10" s="1" customFormat="1" ht="25.5">
      <c r="A20" s="39">
        <v>851</v>
      </c>
      <c r="B20" s="39">
        <v>85154</v>
      </c>
      <c r="C20" s="39">
        <v>2820</v>
      </c>
      <c r="D20" s="15" t="s">
        <v>22</v>
      </c>
      <c r="E20" s="15" t="s">
        <v>201</v>
      </c>
      <c r="F20" s="21" t="s">
        <v>92</v>
      </c>
      <c r="G20" s="23">
        <v>78788</v>
      </c>
      <c r="H20" s="17"/>
      <c r="I20" s="18">
        <v>51788</v>
      </c>
      <c r="J20" s="19">
        <f t="shared" si="0"/>
        <v>0.6573082195258161</v>
      </c>
    </row>
    <row r="21" spans="1:10" s="1" customFormat="1" ht="38.25">
      <c r="A21" s="39">
        <v>851</v>
      </c>
      <c r="B21" s="39">
        <v>85154</v>
      </c>
      <c r="C21" s="39">
        <v>2820</v>
      </c>
      <c r="D21" s="15" t="s">
        <v>22</v>
      </c>
      <c r="E21" s="15" t="s">
        <v>212</v>
      </c>
      <c r="F21" s="21" t="s">
        <v>30</v>
      </c>
      <c r="G21" s="23">
        <v>30820</v>
      </c>
      <c r="H21" s="16">
        <f>SUM(G21:G46)</f>
        <v>1227032</v>
      </c>
      <c r="I21" s="22">
        <v>30820</v>
      </c>
      <c r="J21" s="19">
        <f t="shared" si="0"/>
        <v>1</v>
      </c>
    </row>
    <row r="22" spans="1:10" s="1" customFormat="1" ht="25.5">
      <c r="A22" s="39">
        <v>851</v>
      </c>
      <c r="B22" s="39">
        <v>85154</v>
      </c>
      <c r="C22" s="39">
        <v>2820</v>
      </c>
      <c r="D22" s="15" t="s">
        <v>22</v>
      </c>
      <c r="E22" s="15" t="s">
        <v>17</v>
      </c>
      <c r="F22" s="21" t="s">
        <v>93</v>
      </c>
      <c r="G22" s="23">
        <v>109040</v>
      </c>
      <c r="H22" s="17"/>
      <c r="I22" s="22">
        <v>55000</v>
      </c>
      <c r="J22" s="19">
        <f t="shared" si="0"/>
        <v>0.5044020542920029</v>
      </c>
    </row>
    <row r="23" spans="1:10" s="1" customFormat="1" ht="25.5">
      <c r="A23" s="39">
        <v>851</v>
      </c>
      <c r="B23" s="39">
        <v>85154</v>
      </c>
      <c r="C23" s="39">
        <v>2820</v>
      </c>
      <c r="D23" s="15" t="s">
        <v>22</v>
      </c>
      <c r="E23" s="15" t="s">
        <v>17</v>
      </c>
      <c r="F23" s="21" t="s">
        <v>202</v>
      </c>
      <c r="G23" s="23">
        <v>66028</v>
      </c>
      <c r="H23" s="17"/>
      <c r="I23" s="22">
        <v>44028</v>
      </c>
      <c r="J23" s="19">
        <f t="shared" si="0"/>
        <v>0.6668080208396437</v>
      </c>
    </row>
    <row r="24" spans="1:10" s="1" customFormat="1" ht="25.5">
      <c r="A24" s="39">
        <v>851</v>
      </c>
      <c r="B24" s="39">
        <v>85154</v>
      </c>
      <c r="C24" s="39">
        <v>2820</v>
      </c>
      <c r="D24" s="15" t="s">
        <v>22</v>
      </c>
      <c r="E24" s="15" t="s">
        <v>17</v>
      </c>
      <c r="F24" s="21" t="s">
        <v>96</v>
      </c>
      <c r="G24" s="23">
        <v>15000</v>
      </c>
      <c r="H24" s="17"/>
      <c r="I24" s="22">
        <v>15000</v>
      </c>
      <c r="J24" s="19">
        <f t="shared" si="0"/>
        <v>1</v>
      </c>
    </row>
    <row r="25" spans="1:10" s="1" customFormat="1" ht="38.25">
      <c r="A25" s="39">
        <v>851</v>
      </c>
      <c r="B25" s="39">
        <v>85154</v>
      </c>
      <c r="C25" s="39">
        <v>2820</v>
      </c>
      <c r="D25" s="15" t="s">
        <v>22</v>
      </c>
      <c r="E25" s="15" t="s">
        <v>233</v>
      </c>
      <c r="F25" s="21" t="s">
        <v>214</v>
      </c>
      <c r="G25" s="23">
        <v>71601</v>
      </c>
      <c r="H25" s="17"/>
      <c r="I25" s="22">
        <v>48000</v>
      </c>
      <c r="J25" s="19">
        <f t="shared" si="0"/>
        <v>0.6703816985796288</v>
      </c>
    </row>
    <row r="26" spans="1:10" s="1" customFormat="1" ht="25.5">
      <c r="A26" s="39">
        <v>851</v>
      </c>
      <c r="B26" s="39">
        <v>85154</v>
      </c>
      <c r="C26" s="39">
        <v>2820</v>
      </c>
      <c r="D26" s="15" t="s">
        <v>22</v>
      </c>
      <c r="E26" s="15" t="s">
        <v>17</v>
      </c>
      <c r="F26" s="21" t="s">
        <v>95</v>
      </c>
      <c r="G26" s="23">
        <v>15000</v>
      </c>
      <c r="H26" s="17"/>
      <c r="I26" s="22">
        <v>15000</v>
      </c>
      <c r="J26" s="19">
        <f t="shared" si="0"/>
        <v>1</v>
      </c>
    </row>
    <row r="27" spans="1:10" s="1" customFormat="1" ht="38.25">
      <c r="A27" s="39">
        <v>851</v>
      </c>
      <c r="B27" s="39">
        <v>85154</v>
      </c>
      <c r="C27" s="39">
        <v>2820</v>
      </c>
      <c r="D27" s="15" t="s">
        <v>22</v>
      </c>
      <c r="E27" s="15" t="s">
        <v>235</v>
      </c>
      <c r="F27" s="21" t="s">
        <v>33</v>
      </c>
      <c r="G27" s="23">
        <v>65000</v>
      </c>
      <c r="H27" s="17"/>
      <c r="I27" s="22">
        <v>65000</v>
      </c>
      <c r="J27" s="19">
        <f t="shared" si="0"/>
        <v>1</v>
      </c>
    </row>
    <row r="28" spans="1:10" s="1" customFormat="1" ht="38.25">
      <c r="A28" s="39">
        <v>851</v>
      </c>
      <c r="B28" s="39">
        <v>85154</v>
      </c>
      <c r="C28" s="39">
        <v>2820</v>
      </c>
      <c r="D28" s="15" t="s">
        <v>22</v>
      </c>
      <c r="E28" s="15" t="s">
        <v>235</v>
      </c>
      <c r="F28" s="21" t="s">
        <v>34</v>
      </c>
      <c r="G28" s="23">
        <v>65000</v>
      </c>
      <c r="H28" s="17"/>
      <c r="I28" s="22">
        <v>65000</v>
      </c>
      <c r="J28" s="19">
        <f t="shared" si="0"/>
        <v>1</v>
      </c>
    </row>
    <row r="29" spans="1:10" s="1" customFormat="1" ht="38.25">
      <c r="A29" s="39">
        <v>851</v>
      </c>
      <c r="B29" s="39">
        <v>85154</v>
      </c>
      <c r="C29" s="39">
        <v>2820</v>
      </c>
      <c r="D29" s="15" t="s">
        <v>22</v>
      </c>
      <c r="E29" s="15" t="s">
        <v>235</v>
      </c>
      <c r="F29" s="21" t="s">
        <v>56</v>
      </c>
      <c r="G29" s="23">
        <v>65000</v>
      </c>
      <c r="H29" s="17"/>
      <c r="I29" s="22">
        <v>65000</v>
      </c>
      <c r="J29" s="19">
        <f t="shared" si="0"/>
        <v>1</v>
      </c>
    </row>
    <row r="30" spans="1:10" s="1" customFormat="1" ht="38.25">
      <c r="A30" s="39">
        <v>851</v>
      </c>
      <c r="B30" s="39">
        <v>85154</v>
      </c>
      <c r="C30" s="39">
        <v>2820</v>
      </c>
      <c r="D30" s="15" t="s">
        <v>22</v>
      </c>
      <c r="E30" s="15" t="s">
        <v>18</v>
      </c>
      <c r="F30" s="21" t="s">
        <v>31</v>
      </c>
      <c r="G30" s="23">
        <v>69598</v>
      </c>
      <c r="H30" s="17"/>
      <c r="I30" s="22">
        <v>46598</v>
      </c>
      <c r="J30" s="19">
        <f t="shared" si="0"/>
        <v>0.6695307336417713</v>
      </c>
    </row>
    <row r="31" spans="1:10" s="1" customFormat="1" ht="38.25">
      <c r="A31" s="39">
        <v>851</v>
      </c>
      <c r="B31" s="39">
        <v>85154</v>
      </c>
      <c r="C31" s="39">
        <v>2820</v>
      </c>
      <c r="D31" s="15" t="s">
        <v>22</v>
      </c>
      <c r="E31" s="15" t="s">
        <v>18</v>
      </c>
      <c r="F31" s="21" t="s">
        <v>32</v>
      </c>
      <c r="G31" s="23">
        <v>124556</v>
      </c>
      <c r="H31" s="17"/>
      <c r="I31" s="22">
        <v>62556</v>
      </c>
      <c r="J31" s="19">
        <f t="shared" si="0"/>
        <v>0.5022319278075725</v>
      </c>
    </row>
    <row r="32" spans="1:10" s="1" customFormat="1" ht="25.5">
      <c r="A32" s="39">
        <v>851</v>
      </c>
      <c r="B32" s="39">
        <v>85154</v>
      </c>
      <c r="C32" s="39">
        <v>2820</v>
      </c>
      <c r="D32" s="15" t="s">
        <v>22</v>
      </c>
      <c r="E32" s="15" t="s">
        <v>23</v>
      </c>
      <c r="F32" s="15" t="s">
        <v>58</v>
      </c>
      <c r="G32" s="16">
        <v>55000</v>
      </c>
      <c r="H32" s="17"/>
      <c r="I32" s="22">
        <v>55000</v>
      </c>
      <c r="J32" s="19">
        <f t="shared" si="0"/>
        <v>1</v>
      </c>
    </row>
    <row r="33" spans="1:10" s="1" customFormat="1" ht="25.5">
      <c r="A33" s="39">
        <v>851</v>
      </c>
      <c r="B33" s="39">
        <v>85154</v>
      </c>
      <c r="C33" s="39">
        <v>2820</v>
      </c>
      <c r="D33" s="15" t="s">
        <v>22</v>
      </c>
      <c r="E33" s="15" t="s">
        <v>238</v>
      </c>
      <c r="F33" s="21" t="s">
        <v>27</v>
      </c>
      <c r="G33" s="23">
        <v>27000</v>
      </c>
      <c r="H33" s="17"/>
      <c r="I33" s="22">
        <v>27000</v>
      </c>
      <c r="J33" s="19">
        <f t="shared" si="0"/>
        <v>1</v>
      </c>
    </row>
    <row r="34" spans="1:10" s="1" customFormat="1" ht="38.25">
      <c r="A34" s="39">
        <v>851</v>
      </c>
      <c r="B34" s="39">
        <v>85154</v>
      </c>
      <c r="C34" s="39">
        <v>2820</v>
      </c>
      <c r="D34" s="15" t="s">
        <v>22</v>
      </c>
      <c r="E34" s="15" t="s">
        <v>242</v>
      </c>
      <c r="F34" s="15" t="s">
        <v>59</v>
      </c>
      <c r="G34" s="16">
        <v>55000</v>
      </c>
      <c r="H34" s="17"/>
      <c r="I34" s="22">
        <v>55000</v>
      </c>
      <c r="J34" s="19">
        <f t="shared" si="0"/>
        <v>1</v>
      </c>
    </row>
    <row r="35" spans="1:10" s="1" customFormat="1" ht="38.25">
      <c r="A35" s="39">
        <v>851</v>
      </c>
      <c r="B35" s="39">
        <v>85154</v>
      </c>
      <c r="C35" s="39">
        <v>2820</v>
      </c>
      <c r="D35" s="15" t="s">
        <v>22</v>
      </c>
      <c r="E35" s="15" t="s">
        <v>24</v>
      </c>
      <c r="F35" s="21" t="s">
        <v>55</v>
      </c>
      <c r="G35" s="23">
        <v>109370</v>
      </c>
      <c r="H35" s="17"/>
      <c r="I35" s="22">
        <v>109370</v>
      </c>
      <c r="J35" s="19">
        <f t="shared" si="0"/>
        <v>1</v>
      </c>
    </row>
    <row r="36" spans="1:10" s="1" customFormat="1" ht="25.5">
      <c r="A36" s="39">
        <v>851</v>
      </c>
      <c r="B36" s="39">
        <v>85154</v>
      </c>
      <c r="C36" s="39">
        <v>2820</v>
      </c>
      <c r="D36" s="15" t="s">
        <v>22</v>
      </c>
      <c r="E36" s="15" t="s">
        <v>24</v>
      </c>
      <c r="F36" s="21" t="s">
        <v>57</v>
      </c>
      <c r="G36" s="23">
        <v>110375</v>
      </c>
      <c r="H36" s="17"/>
      <c r="I36" s="22">
        <v>110375</v>
      </c>
      <c r="J36" s="19">
        <f t="shared" si="0"/>
        <v>1</v>
      </c>
    </row>
    <row r="37" spans="1:10" s="1" customFormat="1" ht="25.5">
      <c r="A37" s="39">
        <v>851</v>
      </c>
      <c r="B37" s="39">
        <v>85154</v>
      </c>
      <c r="C37" s="39">
        <v>2820</v>
      </c>
      <c r="D37" s="15" t="s">
        <v>22</v>
      </c>
      <c r="E37" s="15" t="s">
        <v>10</v>
      </c>
      <c r="F37" s="21" t="s">
        <v>210</v>
      </c>
      <c r="G37" s="23">
        <v>45600</v>
      </c>
      <c r="H37" s="17"/>
      <c r="I37" s="22">
        <v>45600</v>
      </c>
      <c r="J37" s="19">
        <f t="shared" si="0"/>
        <v>1</v>
      </c>
    </row>
    <row r="38" spans="1:10" s="1" customFormat="1" ht="25.5">
      <c r="A38" s="39">
        <v>851</v>
      </c>
      <c r="B38" s="39">
        <v>85154</v>
      </c>
      <c r="C38" s="39">
        <v>2820</v>
      </c>
      <c r="D38" s="15" t="s">
        <v>22</v>
      </c>
      <c r="E38" s="15" t="s">
        <v>221</v>
      </c>
      <c r="F38" s="21" t="s">
        <v>98</v>
      </c>
      <c r="G38" s="23">
        <v>9800</v>
      </c>
      <c r="H38" s="17"/>
      <c r="I38" s="22">
        <v>9800</v>
      </c>
      <c r="J38" s="19">
        <f t="shared" si="0"/>
        <v>1</v>
      </c>
    </row>
    <row r="39" spans="1:10" s="1" customFormat="1" ht="21" customHeight="1">
      <c r="A39" s="39">
        <v>851</v>
      </c>
      <c r="B39" s="39">
        <v>85154</v>
      </c>
      <c r="C39" s="39">
        <v>2820</v>
      </c>
      <c r="D39" s="15" t="s">
        <v>22</v>
      </c>
      <c r="E39" s="15" t="s">
        <v>22</v>
      </c>
      <c r="F39" s="15" t="s">
        <v>9</v>
      </c>
      <c r="G39" s="16">
        <v>3549</v>
      </c>
      <c r="H39" s="17"/>
      <c r="I39" s="22"/>
      <c r="J39" s="19">
        <f t="shared" si="0"/>
        <v>0</v>
      </c>
    </row>
    <row r="40" spans="1:10" s="1" customFormat="1" ht="25.5">
      <c r="A40" s="39">
        <v>851</v>
      </c>
      <c r="B40" s="39">
        <v>85154</v>
      </c>
      <c r="C40" s="39">
        <v>2820</v>
      </c>
      <c r="D40" s="15" t="s">
        <v>22</v>
      </c>
      <c r="E40" s="15" t="s">
        <v>97</v>
      </c>
      <c r="F40" s="21" t="s">
        <v>98</v>
      </c>
      <c r="G40" s="23">
        <v>17730</v>
      </c>
      <c r="H40" s="17"/>
      <c r="I40" s="18">
        <v>17730</v>
      </c>
      <c r="J40" s="19">
        <f t="shared" si="0"/>
        <v>1</v>
      </c>
    </row>
    <row r="41" spans="1:10" s="1" customFormat="1" ht="25.5">
      <c r="A41" s="39">
        <v>851</v>
      </c>
      <c r="B41" s="39">
        <v>85154</v>
      </c>
      <c r="C41" s="39">
        <v>2830</v>
      </c>
      <c r="D41" s="15" t="s">
        <v>22</v>
      </c>
      <c r="E41" s="15" t="s">
        <v>243</v>
      </c>
      <c r="F41" s="21" t="s">
        <v>29</v>
      </c>
      <c r="G41" s="23">
        <v>55200</v>
      </c>
      <c r="H41" s="24"/>
      <c r="I41" s="22">
        <v>50000</v>
      </c>
      <c r="J41" s="19">
        <f t="shared" si="0"/>
        <v>0.9057971014492754</v>
      </c>
    </row>
    <row r="42" spans="1:10" s="1" customFormat="1" ht="25.5">
      <c r="A42" s="39">
        <v>851</v>
      </c>
      <c r="B42" s="39">
        <v>85154</v>
      </c>
      <c r="C42" s="39">
        <v>2830</v>
      </c>
      <c r="D42" s="15" t="s">
        <v>22</v>
      </c>
      <c r="E42" s="15" t="s">
        <v>234</v>
      </c>
      <c r="F42" s="21" t="s">
        <v>239</v>
      </c>
      <c r="G42" s="23">
        <f>1756+9</f>
        <v>1765</v>
      </c>
      <c r="H42" s="24"/>
      <c r="I42" s="22">
        <v>1765</v>
      </c>
      <c r="J42" s="19">
        <f t="shared" si="0"/>
        <v>1</v>
      </c>
    </row>
    <row r="43" spans="1:10" s="1" customFormat="1" ht="25.5" hidden="1">
      <c r="A43" s="39">
        <v>851</v>
      </c>
      <c r="B43" s="39">
        <v>85154</v>
      </c>
      <c r="C43" s="39">
        <v>2830</v>
      </c>
      <c r="D43" s="15" t="s">
        <v>16</v>
      </c>
      <c r="E43" s="15" t="s">
        <v>139</v>
      </c>
      <c r="F43" s="15" t="s">
        <v>140</v>
      </c>
      <c r="G43" s="16">
        <f>40000-40000</f>
        <v>0</v>
      </c>
      <c r="H43" s="17"/>
      <c r="I43" s="18"/>
      <c r="J43" s="19" t="e">
        <f t="shared" si="0"/>
        <v>#DIV/0!</v>
      </c>
    </row>
    <row r="44" spans="1:10" s="1" customFormat="1" ht="12.75" hidden="1">
      <c r="A44" s="39">
        <v>851</v>
      </c>
      <c r="B44" s="39">
        <v>85154</v>
      </c>
      <c r="C44" s="39">
        <v>2830</v>
      </c>
      <c r="D44" s="15" t="s">
        <v>22</v>
      </c>
      <c r="E44" s="15" t="s">
        <v>22</v>
      </c>
      <c r="F44" s="15" t="s">
        <v>9</v>
      </c>
      <c r="G44" s="16"/>
      <c r="H44" s="17"/>
      <c r="I44" s="18"/>
      <c r="J44" s="19" t="e">
        <f t="shared" si="0"/>
        <v>#DIV/0!</v>
      </c>
    </row>
    <row r="45" spans="1:10" s="1" customFormat="1" ht="38.25">
      <c r="A45" s="39">
        <v>851</v>
      </c>
      <c r="B45" s="39">
        <v>85195</v>
      </c>
      <c r="C45" s="39">
        <v>2820</v>
      </c>
      <c r="D45" s="15" t="s">
        <v>22</v>
      </c>
      <c r="E45" s="15" t="s">
        <v>230</v>
      </c>
      <c r="F45" s="15" t="s">
        <v>100</v>
      </c>
      <c r="G45" s="16">
        <v>20000</v>
      </c>
      <c r="H45" s="17"/>
      <c r="I45" s="18">
        <v>20000</v>
      </c>
      <c r="J45" s="19">
        <f t="shared" si="0"/>
        <v>1</v>
      </c>
    </row>
    <row r="46" spans="1:10" s="1" customFormat="1" ht="18.75" customHeight="1">
      <c r="A46" s="39">
        <v>851</v>
      </c>
      <c r="B46" s="39">
        <v>85195</v>
      </c>
      <c r="C46" s="39">
        <v>2820</v>
      </c>
      <c r="D46" s="15" t="s">
        <v>22</v>
      </c>
      <c r="E46" s="15" t="s">
        <v>94</v>
      </c>
      <c r="F46" s="15" t="s">
        <v>102</v>
      </c>
      <c r="G46" s="16">
        <v>20000</v>
      </c>
      <c r="H46" s="17"/>
      <c r="I46" s="18">
        <v>0</v>
      </c>
      <c r="J46" s="19">
        <f t="shared" si="0"/>
        <v>0</v>
      </c>
    </row>
    <row r="47" spans="1:10" s="1" customFormat="1" ht="18.75" customHeight="1">
      <c r="A47" s="39">
        <v>851</v>
      </c>
      <c r="B47" s="39">
        <v>85195</v>
      </c>
      <c r="C47" s="39">
        <v>2820</v>
      </c>
      <c r="D47" s="15" t="s">
        <v>22</v>
      </c>
      <c r="E47" s="15" t="s">
        <v>205</v>
      </c>
      <c r="F47" s="15" t="s">
        <v>103</v>
      </c>
      <c r="G47" s="16">
        <v>10000</v>
      </c>
      <c r="H47" s="17"/>
      <c r="I47" s="18">
        <v>5000</v>
      </c>
      <c r="J47" s="19">
        <f t="shared" si="0"/>
        <v>0.5</v>
      </c>
    </row>
    <row r="48" spans="1:10" s="1" customFormat="1" ht="30.75" customHeight="1">
      <c r="A48" s="39">
        <v>851</v>
      </c>
      <c r="B48" s="39">
        <v>85195</v>
      </c>
      <c r="C48" s="39">
        <v>2820</v>
      </c>
      <c r="D48" s="15" t="s">
        <v>22</v>
      </c>
      <c r="E48" s="15" t="s">
        <v>258</v>
      </c>
      <c r="F48" s="15" t="s">
        <v>208</v>
      </c>
      <c r="G48" s="16">
        <v>37000</v>
      </c>
      <c r="H48" s="25"/>
      <c r="I48" s="18">
        <v>18500</v>
      </c>
      <c r="J48" s="19">
        <f t="shared" si="0"/>
        <v>0.5</v>
      </c>
    </row>
    <row r="49" spans="1:10" s="1" customFormat="1" ht="38.25">
      <c r="A49" s="39">
        <v>851</v>
      </c>
      <c r="B49" s="39">
        <v>85195</v>
      </c>
      <c r="C49" s="39">
        <v>2820</v>
      </c>
      <c r="D49" s="15" t="s">
        <v>180</v>
      </c>
      <c r="E49" s="15" t="s">
        <v>185</v>
      </c>
      <c r="F49" s="15" t="s">
        <v>186</v>
      </c>
      <c r="G49" s="16">
        <v>120000</v>
      </c>
      <c r="H49" s="17"/>
      <c r="I49" s="18">
        <v>60000</v>
      </c>
      <c r="J49" s="19">
        <f t="shared" si="0"/>
        <v>0.5</v>
      </c>
    </row>
    <row r="50" spans="1:10" s="1" customFormat="1" ht="25.5">
      <c r="A50" s="39">
        <v>851</v>
      </c>
      <c r="B50" s="39">
        <v>85195</v>
      </c>
      <c r="C50" s="39">
        <v>2820</v>
      </c>
      <c r="D50" s="15" t="s">
        <v>22</v>
      </c>
      <c r="E50" s="15" t="s">
        <v>63</v>
      </c>
      <c r="F50" s="15" t="s">
        <v>99</v>
      </c>
      <c r="G50" s="16">
        <v>40000</v>
      </c>
      <c r="H50" s="17"/>
      <c r="I50" s="18">
        <v>20000</v>
      </c>
      <c r="J50" s="19">
        <f t="shared" si="0"/>
        <v>0.5</v>
      </c>
    </row>
    <row r="51" spans="1:10" s="1" customFormat="1" ht="25.5">
      <c r="A51" s="39">
        <v>851</v>
      </c>
      <c r="B51" s="39">
        <v>85195</v>
      </c>
      <c r="C51" s="39">
        <v>2820</v>
      </c>
      <c r="D51" s="15" t="s">
        <v>22</v>
      </c>
      <c r="E51" s="15" t="s">
        <v>63</v>
      </c>
      <c r="F51" s="15" t="s">
        <v>141</v>
      </c>
      <c r="G51" s="16">
        <f>32500+27270</f>
        <v>59770</v>
      </c>
      <c r="H51" s="17"/>
      <c r="I51" s="18">
        <v>40000</v>
      </c>
      <c r="J51" s="19">
        <f t="shared" si="0"/>
        <v>0.6692320562154928</v>
      </c>
    </row>
    <row r="52" spans="1:10" s="1" customFormat="1" ht="51">
      <c r="A52" s="39">
        <v>851</v>
      </c>
      <c r="B52" s="39">
        <v>85195</v>
      </c>
      <c r="C52" s="39">
        <v>2820</v>
      </c>
      <c r="D52" s="15" t="s">
        <v>22</v>
      </c>
      <c r="E52" s="15" t="s">
        <v>236</v>
      </c>
      <c r="F52" s="15" t="s">
        <v>142</v>
      </c>
      <c r="G52" s="16">
        <v>15000</v>
      </c>
      <c r="H52" s="17"/>
      <c r="I52" s="18">
        <v>15000</v>
      </c>
      <c r="J52" s="19">
        <f t="shared" si="0"/>
        <v>1</v>
      </c>
    </row>
    <row r="53" spans="1:10" s="2" customFormat="1" ht="12.75">
      <c r="A53" s="39">
        <v>851</v>
      </c>
      <c r="B53" s="39">
        <v>85195</v>
      </c>
      <c r="C53" s="39">
        <v>2820</v>
      </c>
      <c r="D53" s="15" t="s">
        <v>22</v>
      </c>
      <c r="E53" s="15" t="s">
        <v>196</v>
      </c>
      <c r="F53" s="15" t="s">
        <v>197</v>
      </c>
      <c r="G53" s="16">
        <v>80000</v>
      </c>
      <c r="H53" s="17"/>
      <c r="I53" s="18">
        <v>60000</v>
      </c>
      <c r="J53" s="19">
        <f t="shared" si="0"/>
        <v>0.75</v>
      </c>
    </row>
    <row r="54" spans="1:10" s="2" customFormat="1" ht="25.5">
      <c r="A54" s="39">
        <v>851</v>
      </c>
      <c r="B54" s="39">
        <v>85195</v>
      </c>
      <c r="C54" s="39">
        <v>2830</v>
      </c>
      <c r="D54" s="15" t="s">
        <v>22</v>
      </c>
      <c r="E54" s="15" t="s">
        <v>234</v>
      </c>
      <c r="F54" s="15" t="s">
        <v>101</v>
      </c>
      <c r="G54" s="16">
        <v>19998</v>
      </c>
      <c r="H54" s="17"/>
      <c r="I54" s="18">
        <v>19998</v>
      </c>
      <c r="J54" s="19">
        <f t="shared" si="0"/>
        <v>1</v>
      </c>
    </row>
    <row r="55" spans="1:10" s="1" customFormat="1" ht="25.5">
      <c r="A55" s="39">
        <v>852</v>
      </c>
      <c r="B55" s="39">
        <v>85203</v>
      </c>
      <c r="C55" s="39">
        <v>2820</v>
      </c>
      <c r="D55" s="15" t="s">
        <v>226</v>
      </c>
      <c r="E55" s="15" t="s">
        <v>232</v>
      </c>
      <c r="F55" s="15" t="s">
        <v>60</v>
      </c>
      <c r="G55" s="16">
        <v>773623</v>
      </c>
      <c r="H55" s="17"/>
      <c r="I55" s="18">
        <v>383150</v>
      </c>
      <c r="J55" s="19">
        <f t="shared" si="0"/>
        <v>0.49526707453113467</v>
      </c>
    </row>
    <row r="56" spans="1:10" s="1" customFormat="1" ht="12.75">
      <c r="A56" s="39">
        <v>852</v>
      </c>
      <c r="B56" s="39">
        <v>85214</v>
      </c>
      <c r="C56" s="39">
        <v>2810</v>
      </c>
      <c r="D56" s="15" t="s">
        <v>226</v>
      </c>
      <c r="E56" s="15" t="s">
        <v>244</v>
      </c>
      <c r="F56" s="15" t="s">
        <v>61</v>
      </c>
      <c r="G56" s="16">
        <v>130000</v>
      </c>
      <c r="H56" s="17"/>
      <c r="I56" s="18">
        <v>39702</v>
      </c>
      <c r="J56" s="19">
        <f t="shared" si="0"/>
        <v>0.3054</v>
      </c>
    </row>
    <row r="57" spans="1:10" s="1" customFormat="1" ht="25.5">
      <c r="A57" s="39">
        <v>852</v>
      </c>
      <c r="B57" s="39">
        <v>85214</v>
      </c>
      <c r="C57" s="39">
        <v>2820</v>
      </c>
      <c r="D57" s="15" t="s">
        <v>226</v>
      </c>
      <c r="E57" s="15" t="s">
        <v>241</v>
      </c>
      <c r="F57" s="15" t="s">
        <v>240</v>
      </c>
      <c r="G57" s="16">
        <v>81000</v>
      </c>
      <c r="H57" s="17"/>
      <c r="I57" s="18">
        <v>15762</v>
      </c>
      <c r="J57" s="19">
        <f t="shared" si="0"/>
        <v>0.1945925925925926</v>
      </c>
    </row>
    <row r="58" spans="1:10" s="1" customFormat="1" ht="25.5">
      <c r="A58" s="39">
        <v>852</v>
      </c>
      <c r="B58" s="39">
        <v>85214</v>
      </c>
      <c r="C58" s="39">
        <v>2820</v>
      </c>
      <c r="D58" s="15" t="s">
        <v>226</v>
      </c>
      <c r="E58" s="15" t="s">
        <v>143</v>
      </c>
      <c r="F58" s="15" t="s">
        <v>26</v>
      </c>
      <c r="G58" s="16">
        <v>20400</v>
      </c>
      <c r="H58" s="17"/>
      <c r="I58" s="18">
        <v>10200</v>
      </c>
      <c r="J58" s="19">
        <f t="shared" si="0"/>
        <v>0.5</v>
      </c>
    </row>
    <row r="59" spans="1:10" s="1" customFormat="1" ht="25.5">
      <c r="A59" s="39">
        <v>852</v>
      </c>
      <c r="B59" s="39">
        <v>85214</v>
      </c>
      <c r="C59" s="39">
        <v>2820</v>
      </c>
      <c r="D59" s="15" t="s">
        <v>226</v>
      </c>
      <c r="E59" s="15" t="s">
        <v>241</v>
      </c>
      <c r="F59" s="15" t="s">
        <v>26</v>
      </c>
      <c r="G59" s="16">
        <v>181500</v>
      </c>
      <c r="H59" s="17"/>
      <c r="I59" s="18">
        <v>26915</v>
      </c>
      <c r="J59" s="19">
        <f t="shared" si="0"/>
        <v>0.14829201101928374</v>
      </c>
    </row>
    <row r="60" spans="1:10" s="2" customFormat="1" ht="12.75">
      <c r="A60" s="39">
        <v>852</v>
      </c>
      <c r="B60" s="39">
        <v>85220</v>
      </c>
      <c r="C60" s="39">
        <v>2820</v>
      </c>
      <c r="D60" s="15" t="s">
        <v>226</v>
      </c>
      <c r="E60" s="15" t="s">
        <v>23</v>
      </c>
      <c r="F60" s="15" t="s">
        <v>181</v>
      </c>
      <c r="G60" s="16">
        <v>314100</v>
      </c>
      <c r="H60" s="17"/>
      <c r="I60" s="18">
        <v>157050</v>
      </c>
      <c r="J60" s="19">
        <f t="shared" si="0"/>
        <v>0.5</v>
      </c>
    </row>
    <row r="61" spans="1:10" s="2" customFormat="1" ht="12.75">
      <c r="A61" s="39">
        <v>852</v>
      </c>
      <c r="B61" s="39">
        <v>85228</v>
      </c>
      <c r="C61" s="39">
        <v>2810</v>
      </c>
      <c r="D61" s="15" t="s">
        <v>226</v>
      </c>
      <c r="E61" s="15" t="s">
        <v>25</v>
      </c>
      <c r="F61" s="15" t="s">
        <v>62</v>
      </c>
      <c r="G61" s="16">
        <v>1567000</v>
      </c>
      <c r="H61" s="17"/>
      <c r="I61" s="18">
        <v>698194</v>
      </c>
      <c r="J61" s="19">
        <f t="shared" si="0"/>
        <v>0.4455609444798979</v>
      </c>
    </row>
    <row r="62" spans="1:10" s="1" customFormat="1" ht="38.25">
      <c r="A62" s="39">
        <v>852</v>
      </c>
      <c r="B62" s="39">
        <v>85228</v>
      </c>
      <c r="C62" s="39">
        <v>2820</v>
      </c>
      <c r="D62" s="15" t="s">
        <v>226</v>
      </c>
      <c r="E62" s="15" t="s">
        <v>245</v>
      </c>
      <c r="F62" s="15" t="s">
        <v>246</v>
      </c>
      <c r="G62" s="16">
        <v>301830</v>
      </c>
      <c r="H62" s="17"/>
      <c r="I62" s="18">
        <v>108900</v>
      </c>
      <c r="J62" s="19">
        <f t="shared" si="0"/>
        <v>0.3607991253354537</v>
      </c>
    </row>
    <row r="63" spans="1:10" s="1" customFormat="1" ht="25.5">
      <c r="A63" s="39">
        <v>852</v>
      </c>
      <c r="B63" s="39">
        <v>85295</v>
      </c>
      <c r="C63" s="39">
        <v>2820</v>
      </c>
      <c r="D63" s="15" t="s">
        <v>22</v>
      </c>
      <c r="E63" s="15" t="s">
        <v>190</v>
      </c>
      <c r="F63" s="15" t="s">
        <v>198</v>
      </c>
      <c r="G63" s="16">
        <v>15000</v>
      </c>
      <c r="H63" s="17"/>
      <c r="I63" s="18">
        <v>15000</v>
      </c>
      <c r="J63" s="19">
        <f t="shared" si="0"/>
        <v>1</v>
      </c>
    </row>
    <row r="64" spans="1:10" s="1" customFormat="1" ht="25.5">
      <c r="A64" s="39">
        <v>852</v>
      </c>
      <c r="B64" s="39">
        <v>85295</v>
      </c>
      <c r="C64" s="39">
        <v>2820</v>
      </c>
      <c r="D64" s="15" t="s">
        <v>22</v>
      </c>
      <c r="E64" s="15" t="s">
        <v>199</v>
      </c>
      <c r="F64" s="15" t="s">
        <v>200</v>
      </c>
      <c r="G64" s="16">
        <v>7000</v>
      </c>
      <c r="H64" s="17"/>
      <c r="I64" s="18">
        <v>7000</v>
      </c>
      <c r="J64" s="19">
        <f t="shared" si="0"/>
        <v>1</v>
      </c>
    </row>
    <row r="65" spans="1:10" s="1" customFormat="1" ht="12.75">
      <c r="A65" s="39">
        <v>852</v>
      </c>
      <c r="B65" s="39">
        <v>85295</v>
      </c>
      <c r="C65" s="39">
        <v>2820</v>
      </c>
      <c r="D65" s="15" t="s">
        <v>22</v>
      </c>
      <c r="E65" s="15" t="s">
        <v>22</v>
      </c>
      <c r="F65" s="15" t="s">
        <v>9</v>
      </c>
      <c r="G65" s="16">
        <v>20000</v>
      </c>
      <c r="H65" s="17"/>
      <c r="I65" s="18"/>
      <c r="J65" s="19">
        <f t="shared" si="0"/>
        <v>0</v>
      </c>
    </row>
    <row r="66" spans="1:10" s="1" customFormat="1" ht="38.25">
      <c r="A66" s="39">
        <v>853</v>
      </c>
      <c r="B66" s="39">
        <v>85311</v>
      </c>
      <c r="C66" s="39">
        <v>2810</v>
      </c>
      <c r="D66" s="15" t="s">
        <v>180</v>
      </c>
      <c r="E66" s="15" t="s">
        <v>45</v>
      </c>
      <c r="F66" s="15" t="s">
        <v>46</v>
      </c>
      <c r="G66" s="26">
        <v>9410</v>
      </c>
      <c r="H66" s="17" t="s">
        <v>11</v>
      </c>
      <c r="I66" s="18">
        <v>4705</v>
      </c>
      <c r="J66" s="19">
        <f t="shared" si="0"/>
        <v>0.5</v>
      </c>
    </row>
    <row r="67" spans="1:10" s="1" customFormat="1" ht="25.5">
      <c r="A67" s="39">
        <v>853</v>
      </c>
      <c r="B67" s="39">
        <v>85311</v>
      </c>
      <c r="C67" s="39">
        <v>2810</v>
      </c>
      <c r="D67" s="15" t="s">
        <v>180</v>
      </c>
      <c r="E67" s="15" t="s">
        <v>40</v>
      </c>
      <c r="F67" s="15" t="s">
        <v>41</v>
      </c>
      <c r="G67" s="26">
        <v>4672</v>
      </c>
      <c r="H67" s="17" t="s">
        <v>11</v>
      </c>
      <c r="I67" s="18">
        <v>4672</v>
      </c>
      <c r="J67" s="19">
        <f t="shared" si="0"/>
        <v>1</v>
      </c>
    </row>
    <row r="68" spans="1:10" s="1" customFormat="1" ht="38.25">
      <c r="A68" s="39">
        <v>853</v>
      </c>
      <c r="B68" s="39">
        <v>85311</v>
      </c>
      <c r="C68" s="39">
        <v>2820</v>
      </c>
      <c r="D68" s="15" t="s">
        <v>180</v>
      </c>
      <c r="E68" s="15" t="s">
        <v>230</v>
      </c>
      <c r="F68" s="15" t="s">
        <v>74</v>
      </c>
      <c r="G68" s="26">
        <v>2770</v>
      </c>
      <c r="H68" s="15"/>
      <c r="I68" s="18">
        <v>2770</v>
      </c>
      <c r="J68" s="19">
        <f t="shared" si="0"/>
        <v>1</v>
      </c>
    </row>
    <row r="69" spans="1:10" s="1" customFormat="1" ht="38.25">
      <c r="A69" s="39">
        <v>853</v>
      </c>
      <c r="B69" s="39">
        <v>85311</v>
      </c>
      <c r="C69" s="39">
        <v>2820</v>
      </c>
      <c r="D69" s="15" t="s">
        <v>180</v>
      </c>
      <c r="E69" s="15" t="s">
        <v>135</v>
      </c>
      <c r="F69" s="15" t="s">
        <v>75</v>
      </c>
      <c r="G69" s="26">
        <v>1500</v>
      </c>
      <c r="H69" s="17"/>
      <c r="I69" s="18">
        <v>1500</v>
      </c>
      <c r="J69" s="19">
        <f aca="true" t="shared" si="1" ref="J69:J132">I69/G69</f>
        <v>1</v>
      </c>
    </row>
    <row r="70" spans="1:10" s="1" customFormat="1" ht="25.5">
      <c r="A70" s="39">
        <v>853</v>
      </c>
      <c r="B70" s="39">
        <v>85311</v>
      </c>
      <c r="C70" s="39">
        <v>2820</v>
      </c>
      <c r="D70" s="15" t="s">
        <v>180</v>
      </c>
      <c r="E70" s="15" t="s">
        <v>135</v>
      </c>
      <c r="F70" s="15" t="s">
        <v>48</v>
      </c>
      <c r="G70" s="26">
        <v>28800</v>
      </c>
      <c r="H70" s="17" t="s">
        <v>11</v>
      </c>
      <c r="I70" s="18">
        <v>28800</v>
      </c>
      <c r="J70" s="19">
        <f t="shared" si="1"/>
        <v>1</v>
      </c>
    </row>
    <row r="71" spans="1:10" s="1" customFormat="1" ht="25.5">
      <c r="A71" s="39">
        <v>853</v>
      </c>
      <c r="B71" s="39">
        <v>85311</v>
      </c>
      <c r="C71" s="39">
        <v>2820</v>
      </c>
      <c r="D71" s="15" t="s">
        <v>180</v>
      </c>
      <c r="E71" s="15" t="s">
        <v>135</v>
      </c>
      <c r="F71" s="15" t="s">
        <v>76</v>
      </c>
      <c r="G71" s="26">
        <v>10155</v>
      </c>
      <c r="H71" s="17"/>
      <c r="I71" s="18">
        <v>0</v>
      </c>
      <c r="J71" s="19">
        <f t="shared" si="1"/>
        <v>0</v>
      </c>
    </row>
    <row r="72" spans="1:10" s="1" customFormat="1" ht="38.25">
      <c r="A72" s="39">
        <v>853</v>
      </c>
      <c r="B72" s="39">
        <v>85311</v>
      </c>
      <c r="C72" s="39">
        <v>2820</v>
      </c>
      <c r="D72" s="15" t="s">
        <v>180</v>
      </c>
      <c r="E72" s="15" t="s">
        <v>72</v>
      </c>
      <c r="F72" s="15" t="s">
        <v>73</v>
      </c>
      <c r="G72" s="26">
        <v>8160</v>
      </c>
      <c r="H72" s="17"/>
      <c r="I72" s="18">
        <v>4080</v>
      </c>
      <c r="J72" s="19">
        <f t="shared" si="1"/>
        <v>0.5</v>
      </c>
    </row>
    <row r="73" spans="1:10" s="1" customFormat="1" ht="38.25">
      <c r="A73" s="39">
        <v>853</v>
      </c>
      <c r="B73" s="39">
        <v>85311</v>
      </c>
      <c r="C73" s="39">
        <v>2820</v>
      </c>
      <c r="D73" s="15" t="s">
        <v>180</v>
      </c>
      <c r="E73" s="15" t="s">
        <v>72</v>
      </c>
      <c r="F73" s="15" t="s">
        <v>38</v>
      </c>
      <c r="G73" s="26">
        <v>1850</v>
      </c>
      <c r="H73" s="17" t="s">
        <v>11</v>
      </c>
      <c r="I73" s="18">
        <v>0</v>
      </c>
      <c r="J73" s="19">
        <f t="shared" si="1"/>
        <v>0</v>
      </c>
    </row>
    <row r="74" spans="1:10" s="1" customFormat="1" ht="38.25">
      <c r="A74" s="39">
        <v>853</v>
      </c>
      <c r="B74" s="39">
        <v>85311</v>
      </c>
      <c r="C74" s="39">
        <v>2820</v>
      </c>
      <c r="D74" s="15" t="s">
        <v>180</v>
      </c>
      <c r="E74" s="15" t="s">
        <v>72</v>
      </c>
      <c r="F74" s="15" t="s">
        <v>39</v>
      </c>
      <c r="G74" s="26">
        <v>3000</v>
      </c>
      <c r="H74" s="17" t="s">
        <v>11</v>
      </c>
      <c r="I74" s="18">
        <v>0</v>
      </c>
      <c r="J74" s="19">
        <f t="shared" si="1"/>
        <v>0</v>
      </c>
    </row>
    <row r="75" spans="1:10" s="1" customFormat="1" ht="38.25">
      <c r="A75" s="39">
        <v>853</v>
      </c>
      <c r="B75" s="39">
        <v>85311</v>
      </c>
      <c r="C75" s="39">
        <v>2820</v>
      </c>
      <c r="D75" s="15" t="s">
        <v>180</v>
      </c>
      <c r="E75" s="15" t="s">
        <v>72</v>
      </c>
      <c r="F75" s="15" t="s">
        <v>146</v>
      </c>
      <c r="G75" s="26">
        <v>2900</v>
      </c>
      <c r="H75" s="17"/>
      <c r="I75" s="18">
        <v>2900</v>
      </c>
      <c r="J75" s="19">
        <f t="shared" si="1"/>
        <v>1</v>
      </c>
    </row>
    <row r="76" spans="1:10" s="1" customFormat="1" ht="38.25">
      <c r="A76" s="39">
        <v>853</v>
      </c>
      <c r="B76" s="39">
        <v>85311</v>
      </c>
      <c r="C76" s="39">
        <v>2820</v>
      </c>
      <c r="D76" s="15" t="s">
        <v>180</v>
      </c>
      <c r="E76" s="15" t="s">
        <v>72</v>
      </c>
      <c r="F76" s="15" t="s">
        <v>145</v>
      </c>
      <c r="G76" s="26">
        <v>4000</v>
      </c>
      <c r="H76" s="17"/>
      <c r="I76" s="22">
        <v>4000</v>
      </c>
      <c r="J76" s="19">
        <f t="shared" si="1"/>
        <v>1</v>
      </c>
    </row>
    <row r="77" spans="1:10" s="1" customFormat="1" ht="38.25">
      <c r="A77" s="39">
        <v>853</v>
      </c>
      <c r="B77" s="39">
        <v>85311</v>
      </c>
      <c r="C77" s="39">
        <v>2820</v>
      </c>
      <c r="D77" s="15" t="s">
        <v>180</v>
      </c>
      <c r="E77" s="15" t="s">
        <v>179</v>
      </c>
      <c r="F77" s="15" t="s">
        <v>177</v>
      </c>
      <c r="G77" s="26">
        <v>2500</v>
      </c>
      <c r="H77" s="17"/>
      <c r="I77" s="18">
        <v>2500</v>
      </c>
      <c r="J77" s="19">
        <f t="shared" si="1"/>
        <v>1</v>
      </c>
    </row>
    <row r="78" spans="1:10" s="1" customFormat="1" ht="38.25">
      <c r="A78" s="39">
        <v>853</v>
      </c>
      <c r="B78" s="39">
        <v>85311</v>
      </c>
      <c r="C78" s="39">
        <v>2820</v>
      </c>
      <c r="D78" s="15" t="s">
        <v>180</v>
      </c>
      <c r="E78" s="15" t="s">
        <v>179</v>
      </c>
      <c r="F78" s="15" t="s">
        <v>35</v>
      </c>
      <c r="G78" s="26">
        <v>6100</v>
      </c>
      <c r="H78" s="17"/>
      <c r="I78" s="18">
        <v>6100</v>
      </c>
      <c r="J78" s="19">
        <f t="shared" si="1"/>
        <v>1</v>
      </c>
    </row>
    <row r="79" spans="1:10" s="1" customFormat="1" ht="38.25">
      <c r="A79" s="39">
        <v>853</v>
      </c>
      <c r="B79" s="39">
        <v>85311</v>
      </c>
      <c r="C79" s="39">
        <v>2820</v>
      </c>
      <c r="D79" s="15" t="s">
        <v>180</v>
      </c>
      <c r="E79" s="15" t="s">
        <v>178</v>
      </c>
      <c r="F79" s="15" t="s">
        <v>147</v>
      </c>
      <c r="G79" s="26">
        <v>10400</v>
      </c>
      <c r="H79" s="17"/>
      <c r="I79" s="18">
        <v>5200</v>
      </c>
      <c r="J79" s="19">
        <f t="shared" si="1"/>
        <v>0.5</v>
      </c>
    </row>
    <row r="80" spans="1:10" s="1" customFormat="1" ht="51">
      <c r="A80" s="39">
        <v>853</v>
      </c>
      <c r="B80" s="39">
        <v>85311</v>
      </c>
      <c r="C80" s="39">
        <v>2820</v>
      </c>
      <c r="D80" s="15" t="s">
        <v>180</v>
      </c>
      <c r="E80" s="15" t="s">
        <v>178</v>
      </c>
      <c r="F80" s="15" t="s">
        <v>67</v>
      </c>
      <c r="G80" s="26">
        <v>26355</v>
      </c>
      <c r="H80" s="17"/>
      <c r="I80" s="18">
        <v>13355</v>
      </c>
      <c r="J80" s="19">
        <f t="shared" si="1"/>
        <v>0.5067349649022955</v>
      </c>
    </row>
    <row r="81" spans="1:10" s="3" customFormat="1" ht="38.25">
      <c r="A81" s="39">
        <v>853</v>
      </c>
      <c r="B81" s="39">
        <v>85311</v>
      </c>
      <c r="C81" s="39">
        <v>2820</v>
      </c>
      <c r="D81" s="15" t="s">
        <v>180</v>
      </c>
      <c r="E81" s="15" t="s">
        <v>178</v>
      </c>
      <c r="F81" s="15" t="s">
        <v>261</v>
      </c>
      <c r="G81" s="26">
        <v>22420</v>
      </c>
      <c r="H81" s="17"/>
      <c r="I81" s="18">
        <v>11210</v>
      </c>
      <c r="J81" s="19">
        <f t="shared" si="1"/>
        <v>0.5</v>
      </c>
    </row>
    <row r="82" spans="1:10" s="3" customFormat="1" ht="38.25">
      <c r="A82" s="39">
        <v>853</v>
      </c>
      <c r="B82" s="39">
        <v>85311</v>
      </c>
      <c r="C82" s="39">
        <v>2820</v>
      </c>
      <c r="D82" s="15" t="s">
        <v>180</v>
      </c>
      <c r="E82" s="15" t="s">
        <v>178</v>
      </c>
      <c r="F82" s="15" t="s">
        <v>47</v>
      </c>
      <c r="G82" s="26">
        <v>1698</v>
      </c>
      <c r="H82" s="17" t="s">
        <v>11</v>
      </c>
      <c r="I82" s="18">
        <v>1698</v>
      </c>
      <c r="J82" s="19">
        <f t="shared" si="1"/>
        <v>1</v>
      </c>
    </row>
    <row r="83" spans="1:10" s="3" customFormat="1" ht="25.5">
      <c r="A83" s="39">
        <v>853</v>
      </c>
      <c r="B83" s="39">
        <v>85311</v>
      </c>
      <c r="C83" s="39">
        <v>2820</v>
      </c>
      <c r="D83" s="15" t="s">
        <v>180</v>
      </c>
      <c r="E83" s="15" t="s">
        <v>66</v>
      </c>
      <c r="F83" s="15" t="s">
        <v>149</v>
      </c>
      <c r="G83" s="26">
        <v>8000</v>
      </c>
      <c r="H83" s="17"/>
      <c r="I83" s="18">
        <v>4000</v>
      </c>
      <c r="J83" s="19">
        <f t="shared" si="1"/>
        <v>0.5</v>
      </c>
    </row>
    <row r="84" spans="1:10" s="3" customFormat="1" ht="38.25">
      <c r="A84" s="39">
        <v>853</v>
      </c>
      <c r="B84" s="39">
        <v>85311</v>
      </c>
      <c r="C84" s="39">
        <v>2820</v>
      </c>
      <c r="D84" s="15" t="s">
        <v>180</v>
      </c>
      <c r="E84" s="15" t="s">
        <v>70</v>
      </c>
      <c r="F84" s="15" t="s">
        <v>148</v>
      </c>
      <c r="G84" s="26">
        <v>1707</v>
      </c>
      <c r="H84" s="17"/>
      <c r="I84" s="18">
        <v>1707</v>
      </c>
      <c r="J84" s="19">
        <f t="shared" si="1"/>
        <v>1</v>
      </c>
    </row>
    <row r="85" spans="1:10" s="1" customFormat="1" ht="38.25">
      <c r="A85" s="39">
        <v>853</v>
      </c>
      <c r="B85" s="39">
        <v>85311</v>
      </c>
      <c r="C85" s="39">
        <v>2820</v>
      </c>
      <c r="D85" s="15" t="s">
        <v>180</v>
      </c>
      <c r="E85" s="15" t="s">
        <v>70</v>
      </c>
      <c r="F85" s="15" t="s">
        <v>49</v>
      </c>
      <c r="G85" s="26">
        <v>3000</v>
      </c>
      <c r="H85" s="17" t="s">
        <v>11</v>
      </c>
      <c r="I85" s="18">
        <v>3000</v>
      </c>
      <c r="J85" s="19">
        <f t="shared" si="1"/>
        <v>1</v>
      </c>
    </row>
    <row r="86" spans="1:10" s="1" customFormat="1" ht="38.25">
      <c r="A86" s="39">
        <v>853</v>
      </c>
      <c r="B86" s="39">
        <v>85311</v>
      </c>
      <c r="C86" s="39">
        <v>2820</v>
      </c>
      <c r="D86" s="15" t="s">
        <v>180</v>
      </c>
      <c r="E86" s="15" t="s">
        <v>70</v>
      </c>
      <c r="F86" s="15" t="s">
        <v>50</v>
      </c>
      <c r="G86" s="26">
        <v>950</v>
      </c>
      <c r="H86" s="17" t="s">
        <v>11</v>
      </c>
      <c r="I86" s="18">
        <v>950</v>
      </c>
      <c r="J86" s="19">
        <f t="shared" si="1"/>
        <v>1</v>
      </c>
    </row>
    <row r="87" spans="1:10" s="1" customFormat="1" ht="38.25">
      <c r="A87" s="39">
        <v>853</v>
      </c>
      <c r="B87" s="39">
        <v>85311</v>
      </c>
      <c r="C87" s="39">
        <v>2820</v>
      </c>
      <c r="D87" s="15" t="s">
        <v>180</v>
      </c>
      <c r="E87" s="15" t="s">
        <v>70</v>
      </c>
      <c r="F87" s="15" t="s">
        <v>259</v>
      </c>
      <c r="G87" s="26">
        <v>25000</v>
      </c>
      <c r="H87" s="17" t="s">
        <v>260</v>
      </c>
      <c r="I87" s="18">
        <v>12500</v>
      </c>
      <c r="J87" s="19">
        <f t="shared" si="1"/>
        <v>0.5</v>
      </c>
    </row>
    <row r="88" spans="1:10" s="1" customFormat="1" ht="25.5">
      <c r="A88" s="39">
        <v>853</v>
      </c>
      <c r="B88" s="39">
        <v>85311</v>
      </c>
      <c r="C88" s="39">
        <v>2820</v>
      </c>
      <c r="D88" s="15" t="s">
        <v>180</v>
      </c>
      <c r="E88" s="15" t="s">
        <v>225</v>
      </c>
      <c r="F88" s="15" t="s">
        <v>64</v>
      </c>
      <c r="G88" s="26">
        <v>2160</v>
      </c>
      <c r="H88" s="17"/>
      <c r="I88" s="18">
        <v>0</v>
      </c>
      <c r="J88" s="19">
        <f t="shared" si="1"/>
        <v>0</v>
      </c>
    </row>
    <row r="89" spans="1:10" s="1" customFormat="1" ht="25.5">
      <c r="A89" s="39">
        <v>853</v>
      </c>
      <c r="B89" s="39">
        <v>85311</v>
      </c>
      <c r="C89" s="39">
        <v>2820</v>
      </c>
      <c r="D89" s="15" t="s">
        <v>180</v>
      </c>
      <c r="E89" s="15" t="s">
        <v>222</v>
      </c>
      <c r="F89" s="15" t="s">
        <v>150</v>
      </c>
      <c r="G89" s="26">
        <v>13820</v>
      </c>
      <c r="H89" s="17"/>
      <c r="I89" s="18">
        <v>6910</v>
      </c>
      <c r="J89" s="19">
        <f t="shared" si="1"/>
        <v>0.5</v>
      </c>
    </row>
    <row r="90" spans="1:10" s="1" customFormat="1" ht="25.5">
      <c r="A90" s="39">
        <v>853</v>
      </c>
      <c r="B90" s="39">
        <v>85311</v>
      </c>
      <c r="C90" s="39">
        <v>2820</v>
      </c>
      <c r="D90" s="15" t="s">
        <v>180</v>
      </c>
      <c r="E90" s="15" t="s">
        <v>222</v>
      </c>
      <c r="F90" s="15" t="s">
        <v>37</v>
      </c>
      <c r="G90" s="26">
        <v>5000</v>
      </c>
      <c r="H90" s="17" t="s">
        <v>11</v>
      </c>
      <c r="I90" s="18">
        <v>2500</v>
      </c>
      <c r="J90" s="19">
        <f t="shared" si="1"/>
        <v>0.5</v>
      </c>
    </row>
    <row r="91" spans="1:10" s="1" customFormat="1" ht="25.5">
      <c r="A91" s="39">
        <v>853</v>
      </c>
      <c r="B91" s="39">
        <v>85311</v>
      </c>
      <c r="C91" s="39">
        <v>2820</v>
      </c>
      <c r="D91" s="15" t="s">
        <v>180</v>
      </c>
      <c r="E91" s="15" t="s">
        <v>223</v>
      </c>
      <c r="F91" s="15" t="s">
        <v>71</v>
      </c>
      <c r="G91" s="26">
        <v>4730</v>
      </c>
      <c r="H91" s="17" t="s">
        <v>11</v>
      </c>
      <c r="I91" s="18">
        <v>2730</v>
      </c>
      <c r="J91" s="19">
        <f t="shared" si="1"/>
        <v>0.5771670190274841</v>
      </c>
    </row>
    <row r="92" spans="1:10" s="1" customFormat="1" ht="38.25">
      <c r="A92" s="39">
        <v>853</v>
      </c>
      <c r="B92" s="39">
        <v>85311</v>
      </c>
      <c r="C92" s="39">
        <v>2820</v>
      </c>
      <c r="D92" s="15" t="s">
        <v>180</v>
      </c>
      <c r="E92" s="15" t="s">
        <v>52</v>
      </c>
      <c r="F92" s="15" t="s">
        <v>53</v>
      </c>
      <c r="G92" s="26">
        <v>5000</v>
      </c>
      <c r="H92" s="17" t="s">
        <v>11</v>
      </c>
      <c r="I92" s="18">
        <v>5000</v>
      </c>
      <c r="J92" s="19">
        <f t="shared" si="1"/>
        <v>1</v>
      </c>
    </row>
    <row r="93" spans="1:10" s="1" customFormat="1" ht="38.25">
      <c r="A93" s="39">
        <v>853</v>
      </c>
      <c r="B93" s="39">
        <v>85311</v>
      </c>
      <c r="C93" s="39">
        <v>2820</v>
      </c>
      <c r="D93" s="15" t="s">
        <v>180</v>
      </c>
      <c r="E93" s="15" t="s">
        <v>52</v>
      </c>
      <c r="F93" s="15" t="s">
        <v>54</v>
      </c>
      <c r="G93" s="26">
        <v>4005</v>
      </c>
      <c r="H93" s="17" t="s">
        <v>11</v>
      </c>
      <c r="I93" s="18">
        <v>2005</v>
      </c>
      <c r="J93" s="19">
        <f t="shared" si="1"/>
        <v>0.5006242197253433</v>
      </c>
    </row>
    <row r="94" spans="1:10" s="1" customFormat="1" ht="25.5">
      <c r="A94" s="39">
        <v>853</v>
      </c>
      <c r="B94" s="39">
        <v>85311</v>
      </c>
      <c r="C94" s="39">
        <v>2820</v>
      </c>
      <c r="D94" s="15" t="s">
        <v>180</v>
      </c>
      <c r="E94" s="15" t="s">
        <v>262</v>
      </c>
      <c r="F94" s="15" t="s">
        <v>65</v>
      </c>
      <c r="G94" s="26">
        <v>20088</v>
      </c>
      <c r="H94" s="17"/>
      <c r="I94" s="18">
        <v>10044</v>
      </c>
      <c r="J94" s="19">
        <f t="shared" si="1"/>
        <v>0.5</v>
      </c>
    </row>
    <row r="95" spans="1:10" s="1" customFormat="1" ht="25.5">
      <c r="A95" s="39">
        <v>853</v>
      </c>
      <c r="B95" s="39">
        <v>85311</v>
      </c>
      <c r="C95" s="39">
        <v>2820</v>
      </c>
      <c r="D95" s="15" t="s">
        <v>180</v>
      </c>
      <c r="E95" s="15" t="s">
        <v>262</v>
      </c>
      <c r="F95" s="15" t="s">
        <v>151</v>
      </c>
      <c r="G95" s="26">
        <v>3750</v>
      </c>
      <c r="H95" s="17"/>
      <c r="I95" s="18">
        <v>3750</v>
      </c>
      <c r="J95" s="19">
        <f t="shared" si="1"/>
        <v>1</v>
      </c>
    </row>
    <row r="96" spans="1:10" s="1" customFormat="1" ht="25.5">
      <c r="A96" s="39">
        <v>853</v>
      </c>
      <c r="B96" s="39">
        <v>85311</v>
      </c>
      <c r="C96" s="39">
        <v>2820</v>
      </c>
      <c r="D96" s="15" t="s">
        <v>180</v>
      </c>
      <c r="E96" s="15" t="s">
        <v>224</v>
      </c>
      <c r="F96" s="15" t="s">
        <v>44</v>
      </c>
      <c r="G96" s="26">
        <v>4300</v>
      </c>
      <c r="H96" s="17" t="s">
        <v>11</v>
      </c>
      <c r="I96" s="18">
        <v>4300</v>
      </c>
      <c r="J96" s="19">
        <f t="shared" si="1"/>
        <v>1</v>
      </c>
    </row>
    <row r="97" spans="1:10" s="1" customFormat="1" ht="38.25">
      <c r="A97" s="39">
        <v>853</v>
      </c>
      <c r="B97" s="39">
        <v>85311</v>
      </c>
      <c r="C97" s="39">
        <v>2820</v>
      </c>
      <c r="D97" s="15" t="s">
        <v>180</v>
      </c>
      <c r="E97" s="15" t="s">
        <v>69</v>
      </c>
      <c r="F97" s="15" t="s">
        <v>36</v>
      </c>
      <c r="G97" s="26">
        <v>5075</v>
      </c>
      <c r="H97" s="17" t="s">
        <v>11</v>
      </c>
      <c r="I97" s="18">
        <v>5075</v>
      </c>
      <c r="J97" s="19">
        <f t="shared" si="1"/>
        <v>1</v>
      </c>
    </row>
    <row r="98" spans="1:10" s="1" customFormat="1" ht="25.5">
      <c r="A98" s="39">
        <v>853</v>
      </c>
      <c r="B98" s="39">
        <v>85311</v>
      </c>
      <c r="C98" s="39">
        <v>2820</v>
      </c>
      <c r="D98" s="15" t="s">
        <v>180</v>
      </c>
      <c r="E98" s="15" t="s">
        <v>203</v>
      </c>
      <c r="F98" s="21" t="s">
        <v>68</v>
      </c>
      <c r="G98" s="23">
        <v>14400</v>
      </c>
      <c r="H98" s="17"/>
      <c r="I98" s="18">
        <v>7200</v>
      </c>
      <c r="J98" s="19">
        <f t="shared" si="1"/>
        <v>0.5</v>
      </c>
    </row>
    <row r="99" spans="1:10" s="1" customFormat="1" ht="51">
      <c r="A99" s="39">
        <v>853</v>
      </c>
      <c r="B99" s="39">
        <v>85311</v>
      </c>
      <c r="C99" s="39">
        <v>2820</v>
      </c>
      <c r="D99" s="15" t="s">
        <v>180</v>
      </c>
      <c r="E99" s="15" t="s">
        <v>42</v>
      </c>
      <c r="F99" s="15" t="s">
        <v>43</v>
      </c>
      <c r="G99" s="26">
        <v>2100</v>
      </c>
      <c r="H99" s="17" t="s">
        <v>11</v>
      </c>
      <c r="I99" s="18">
        <v>2100</v>
      </c>
      <c r="J99" s="19">
        <f t="shared" si="1"/>
        <v>1</v>
      </c>
    </row>
    <row r="100" spans="1:10" s="1" customFormat="1" ht="25.5">
      <c r="A100" s="39">
        <v>853</v>
      </c>
      <c r="B100" s="39">
        <v>85311</v>
      </c>
      <c r="C100" s="39">
        <v>2830</v>
      </c>
      <c r="D100" s="15" t="s">
        <v>180</v>
      </c>
      <c r="E100" s="15" t="s">
        <v>134</v>
      </c>
      <c r="F100" s="15" t="s">
        <v>144</v>
      </c>
      <c r="G100" s="26">
        <v>7225</v>
      </c>
      <c r="H100" s="17"/>
      <c r="I100" s="18">
        <v>7225</v>
      </c>
      <c r="J100" s="19">
        <f t="shared" si="1"/>
        <v>1</v>
      </c>
    </row>
    <row r="101" spans="1:10" s="1" customFormat="1" ht="25.5">
      <c r="A101" s="39">
        <v>853</v>
      </c>
      <c r="B101" s="39">
        <v>85311</v>
      </c>
      <c r="C101" s="39">
        <v>2830</v>
      </c>
      <c r="D101" s="15" t="s">
        <v>180</v>
      </c>
      <c r="E101" s="15" t="s">
        <v>134</v>
      </c>
      <c r="F101" s="15" t="s">
        <v>51</v>
      </c>
      <c r="G101" s="26">
        <v>6000</v>
      </c>
      <c r="H101" s="17" t="s">
        <v>11</v>
      </c>
      <c r="I101" s="18">
        <v>3000</v>
      </c>
      <c r="J101" s="19">
        <f t="shared" si="1"/>
        <v>0.5</v>
      </c>
    </row>
    <row r="102" spans="1:10" s="1" customFormat="1" ht="25.5">
      <c r="A102" s="39">
        <v>853</v>
      </c>
      <c r="B102" s="39">
        <v>85395</v>
      </c>
      <c r="C102" s="39">
        <v>2810</v>
      </c>
      <c r="D102" s="15" t="s">
        <v>152</v>
      </c>
      <c r="E102" s="15" t="s">
        <v>91</v>
      </c>
      <c r="F102" s="15" t="s">
        <v>128</v>
      </c>
      <c r="G102" s="26">
        <v>2960</v>
      </c>
      <c r="H102" s="26">
        <v>2960</v>
      </c>
      <c r="I102" s="26">
        <v>2960</v>
      </c>
      <c r="J102" s="19">
        <f t="shared" si="1"/>
        <v>1</v>
      </c>
    </row>
    <row r="103" spans="1:10" s="1" customFormat="1" ht="25.5">
      <c r="A103" s="39">
        <v>853</v>
      </c>
      <c r="B103" s="39">
        <v>85395</v>
      </c>
      <c r="C103" s="39">
        <v>2810</v>
      </c>
      <c r="D103" s="15" t="s">
        <v>152</v>
      </c>
      <c r="E103" s="15" t="s">
        <v>91</v>
      </c>
      <c r="F103" s="15" t="s">
        <v>129</v>
      </c>
      <c r="G103" s="26">
        <v>3980</v>
      </c>
      <c r="H103" s="26">
        <v>3980</v>
      </c>
      <c r="I103" s="26">
        <v>3980</v>
      </c>
      <c r="J103" s="19">
        <f t="shared" si="1"/>
        <v>1</v>
      </c>
    </row>
    <row r="104" spans="1:10" s="1" customFormat="1" ht="25.5">
      <c r="A104" s="39">
        <v>853</v>
      </c>
      <c r="B104" s="39">
        <v>85395</v>
      </c>
      <c r="C104" s="39">
        <v>2810</v>
      </c>
      <c r="D104" s="15" t="s">
        <v>152</v>
      </c>
      <c r="E104" s="15" t="s">
        <v>91</v>
      </c>
      <c r="F104" s="15" t="s">
        <v>130</v>
      </c>
      <c r="G104" s="26">
        <v>3980</v>
      </c>
      <c r="H104" s="26">
        <v>3980</v>
      </c>
      <c r="I104" s="26">
        <v>3980</v>
      </c>
      <c r="J104" s="19">
        <f t="shared" si="1"/>
        <v>1</v>
      </c>
    </row>
    <row r="105" spans="1:10" s="1" customFormat="1" ht="25.5">
      <c r="A105" s="39">
        <v>853</v>
      </c>
      <c r="B105" s="39">
        <v>85395</v>
      </c>
      <c r="C105" s="39">
        <v>2820</v>
      </c>
      <c r="D105" s="15" t="s">
        <v>152</v>
      </c>
      <c r="E105" s="15" t="s">
        <v>122</v>
      </c>
      <c r="F105" s="15" t="s">
        <v>123</v>
      </c>
      <c r="G105" s="26">
        <v>4000</v>
      </c>
      <c r="H105" s="26">
        <v>4000</v>
      </c>
      <c r="I105" s="26">
        <v>4000</v>
      </c>
      <c r="J105" s="19">
        <f t="shared" si="1"/>
        <v>1</v>
      </c>
    </row>
    <row r="106" spans="1:10" s="1" customFormat="1" ht="25.5">
      <c r="A106" s="39">
        <v>853</v>
      </c>
      <c r="B106" s="39">
        <v>85395</v>
      </c>
      <c r="C106" s="39">
        <v>2820</v>
      </c>
      <c r="D106" s="15" t="s">
        <v>152</v>
      </c>
      <c r="E106" s="15" t="s">
        <v>122</v>
      </c>
      <c r="F106" s="15" t="s">
        <v>124</v>
      </c>
      <c r="G106" s="26">
        <v>5000</v>
      </c>
      <c r="H106" s="26">
        <v>5000</v>
      </c>
      <c r="I106" s="26">
        <v>5000</v>
      </c>
      <c r="J106" s="19">
        <f t="shared" si="1"/>
        <v>1</v>
      </c>
    </row>
    <row r="107" spans="1:10" s="1" customFormat="1" ht="25.5">
      <c r="A107" s="39">
        <v>853</v>
      </c>
      <c r="B107" s="39">
        <v>85395</v>
      </c>
      <c r="C107" s="39">
        <v>2820</v>
      </c>
      <c r="D107" s="15" t="s">
        <v>152</v>
      </c>
      <c r="E107" s="15" t="s">
        <v>122</v>
      </c>
      <c r="F107" s="15" t="s">
        <v>125</v>
      </c>
      <c r="G107" s="26">
        <v>5000</v>
      </c>
      <c r="H107" s="26">
        <v>5000</v>
      </c>
      <c r="I107" s="26">
        <v>5000</v>
      </c>
      <c r="J107" s="19">
        <f t="shared" si="1"/>
        <v>1</v>
      </c>
    </row>
    <row r="108" spans="1:10" s="1" customFormat="1" ht="38.25">
      <c r="A108" s="39">
        <v>853</v>
      </c>
      <c r="B108" s="39">
        <v>85395</v>
      </c>
      <c r="C108" s="39">
        <v>2820</v>
      </c>
      <c r="D108" s="15" t="s">
        <v>152</v>
      </c>
      <c r="E108" s="15" t="s">
        <v>179</v>
      </c>
      <c r="F108" s="15" t="s">
        <v>118</v>
      </c>
      <c r="G108" s="26">
        <v>5000</v>
      </c>
      <c r="H108" s="26">
        <v>5000</v>
      </c>
      <c r="I108" s="26">
        <v>5000</v>
      </c>
      <c r="J108" s="19">
        <f t="shared" si="1"/>
        <v>1</v>
      </c>
    </row>
    <row r="109" spans="1:10" s="1" customFormat="1" ht="38.25">
      <c r="A109" s="39">
        <v>853</v>
      </c>
      <c r="B109" s="39">
        <v>85395</v>
      </c>
      <c r="C109" s="39">
        <v>2820</v>
      </c>
      <c r="D109" s="15" t="s">
        <v>152</v>
      </c>
      <c r="E109" s="15" t="s">
        <v>179</v>
      </c>
      <c r="F109" s="15" t="s">
        <v>119</v>
      </c>
      <c r="G109" s="26">
        <v>5000</v>
      </c>
      <c r="H109" s="26">
        <v>5000</v>
      </c>
      <c r="I109" s="26">
        <v>5000</v>
      </c>
      <c r="J109" s="19">
        <f t="shared" si="1"/>
        <v>1</v>
      </c>
    </row>
    <row r="110" spans="1:10" s="1" customFormat="1" ht="25.5">
      <c r="A110" s="39">
        <v>853</v>
      </c>
      <c r="B110" s="39">
        <v>85395</v>
      </c>
      <c r="C110" s="39">
        <v>2820</v>
      </c>
      <c r="D110" s="15" t="s">
        <v>152</v>
      </c>
      <c r="E110" s="15" t="s">
        <v>262</v>
      </c>
      <c r="F110" s="15" t="s">
        <v>120</v>
      </c>
      <c r="G110" s="26">
        <v>4992</v>
      </c>
      <c r="H110" s="26">
        <v>4992</v>
      </c>
      <c r="I110" s="26">
        <v>4992</v>
      </c>
      <c r="J110" s="19">
        <f t="shared" si="1"/>
        <v>1</v>
      </c>
    </row>
    <row r="111" spans="1:10" s="1" customFormat="1" ht="25.5">
      <c r="A111" s="39">
        <v>853</v>
      </c>
      <c r="B111" s="39">
        <v>85395</v>
      </c>
      <c r="C111" s="39">
        <v>2820</v>
      </c>
      <c r="D111" s="15" t="s">
        <v>152</v>
      </c>
      <c r="E111" s="15" t="s">
        <v>262</v>
      </c>
      <c r="F111" s="15" t="s">
        <v>121</v>
      </c>
      <c r="G111" s="26">
        <v>2250</v>
      </c>
      <c r="H111" s="26">
        <v>2250</v>
      </c>
      <c r="I111" s="26">
        <v>2250</v>
      </c>
      <c r="J111" s="19">
        <f t="shared" si="1"/>
        <v>1</v>
      </c>
    </row>
    <row r="112" spans="1:10" s="1" customFormat="1" ht="25.5">
      <c r="A112" s="39">
        <v>853</v>
      </c>
      <c r="B112" s="39">
        <v>85395</v>
      </c>
      <c r="C112" s="39">
        <v>2820</v>
      </c>
      <c r="D112" s="15" t="s">
        <v>152</v>
      </c>
      <c r="E112" s="15" t="s">
        <v>126</v>
      </c>
      <c r="F112" s="15" t="s">
        <v>127</v>
      </c>
      <c r="G112" s="26">
        <v>5000</v>
      </c>
      <c r="H112" s="26">
        <v>5000</v>
      </c>
      <c r="I112" s="26">
        <v>5000</v>
      </c>
      <c r="J112" s="19">
        <f t="shared" si="1"/>
        <v>1</v>
      </c>
    </row>
    <row r="113" spans="1:10" s="1" customFormat="1" ht="38.25">
      <c r="A113" s="39">
        <v>853</v>
      </c>
      <c r="B113" s="39">
        <v>85395</v>
      </c>
      <c r="C113" s="39">
        <v>2820</v>
      </c>
      <c r="D113" s="15" t="s">
        <v>152</v>
      </c>
      <c r="E113" s="15" t="s">
        <v>263</v>
      </c>
      <c r="F113" s="15" t="s">
        <v>251</v>
      </c>
      <c r="G113" s="26">
        <v>3500</v>
      </c>
      <c r="H113" s="17"/>
      <c r="I113" s="18">
        <v>3500</v>
      </c>
      <c r="J113" s="19">
        <f t="shared" si="1"/>
        <v>1</v>
      </c>
    </row>
    <row r="114" spans="1:10" s="1" customFormat="1" ht="38.25">
      <c r="A114" s="39">
        <v>853</v>
      </c>
      <c r="B114" s="39">
        <v>85395</v>
      </c>
      <c r="C114" s="39">
        <v>2820</v>
      </c>
      <c r="D114" s="15" t="s">
        <v>152</v>
      </c>
      <c r="E114" s="15" t="s">
        <v>263</v>
      </c>
      <c r="F114" s="15" t="s">
        <v>252</v>
      </c>
      <c r="G114" s="26">
        <v>60000</v>
      </c>
      <c r="H114" s="17"/>
      <c r="I114" s="18">
        <v>30000</v>
      </c>
      <c r="J114" s="19">
        <f t="shared" si="1"/>
        <v>0.5</v>
      </c>
    </row>
    <row r="115" spans="1:10" s="1" customFormat="1" ht="38.25">
      <c r="A115" s="39">
        <v>853</v>
      </c>
      <c r="B115" s="39">
        <v>85395</v>
      </c>
      <c r="C115" s="39">
        <v>2820</v>
      </c>
      <c r="D115" s="15" t="s">
        <v>152</v>
      </c>
      <c r="E115" s="15" t="s">
        <v>263</v>
      </c>
      <c r="F115" s="15" t="s">
        <v>253</v>
      </c>
      <c r="G115" s="26">
        <v>5000</v>
      </c>
      <c r="H115" s="17"/>
      <c r="I115" s="18">
        <v>5000</v>
      </c>
      <c r="J115" s="19">
        <f t="shared" si="1"/>
        <v>1</v>
      </c>
    </row>
    <row r="116" spans="1:10" s="1" customFormat="1" ht="38.25">
      <c r="A116" s="39">
        <v>853</v>
      </c>
      <c r="B116" s="39">
        <v>85395</v>
      </c>
      <c r="C116" s="39">
        <v>2820</v>
      </c>
      <c r="D116" s="15" t="s">
        <v>152</v>
      </c>
      <c r="E116" s="15" t="s">
        <v>263</v>
      </c>
      <c r="F116" s="15" t="s">
        <v>254</v>
      </c>
      <c r="G116" s="26">
        <v>5000</v>
      </c>
      <c r="H116" s="17"/>
      <c r="I116" s="18">
        <v>5000</v>
      </c>
      <c r="J116" s="19">
        <f t="shared" si="1"/>
        <v>1</v>
      </c>
    </row>
    <row r="117" spans="1:10" s="1" customFormat="1" ht="38.25">
      <c r="A117" s="39">
        <v>853</v>
      </c>
      <c r="B117" s="39">
        <v>85395</v>
      </c>
      <c r="C117" s="39">
        <v>2820</v>
      </c>
      <c r="D117" s="15" t="s">
        <v>152</v>
      </c>
      <c r="E117" s="15" t="s">
        <v>263</v>
      </c>
      <c r="F117" s="15" t="s">
        <v>255</v>
      </c>
      <c r="G117" s="26">
        <v>3500</v>
      </c>
      <c r="H117" s="17"/>
      <c r="I117" s="18">
        <v>3500</v>
      </c>
      <c r="J117" s="19">
        <f t="shared" si="1"/>
        <v>1</v>
      </c>
    </row>
    <row r="118" spans="1:10" s="1" customFormat="1" ht="38.25">
      <c r="A118" s="39">
        <v>853</v>
      </c>
      <c r="B118" s="39">
        <v>85395</v>
      </c>
      <c r="C118" s="39">
        <v>2820</v>
      </c>
      <c r="D118" s="15" t="s">
        <v>152</v>
      </c>
      <c r="E118" s="15" t="s">
        <v>263</v>
      </c>
      <c r="F118" s="15" t="s">
        <v>256</v>
      </c>
      <c r="G118" s="26">
        <v>5000</v>
      </c>
      <c r="H118" s="17"/>
      <c r="I118" s="18">
        <v>5000</v>
      </c>
      <c r="J118" s="19">
        <f t="shared" si="1"/>
        <v>1</v>
      </c>
    </row>
    <row r="119" spans="1:10" s="1" customFormat="1" ht="38.25">
      <c r="A119" s="39">
        <v>853</v>
      </c>
      <c r="B119" s="39">
        <v>85395</v>
      </c>
      <c r="C119" s="39">
        <v>2820</v>
      </c>
      <c r="D119" s="15" t="s">
        <v>152</v>
      </c>
      <c r="E119" s="15" t="s">
        <v>263</v>
      </c>
      <c r="F119" s="15" t="s">
        <v>257</v>
      </c>
      <c r="G119" s="26">
        <v>3500</v>
      </c>
      <c r="H119" s="17"/>
      <c r="I119" s="18">
        <v>3500</v>
      </c>
      <c r="J119" s="19">
        <f t="shared" si="1"/>
        <v>1</v>
      </c>
    </row>
    <row r="120" spans="1:10" s="1" customFormat="1" ht="38.25">
      <c r="A120" s="39">
        <v>853</v>
      </c>
      <c r="B120" s="39">
        <v>85395</v>
      </c>
      <c r="C120" s="39">
        <v>2820</v>
      </c>
      <c r="D120" s="15" t="s">
        <v>152</v>
      </c>
      <c r="E120" s="15" t="s">
        <v>263</v>
      </c>
      <c r="F120" s="15" t="s">
        <v>131</v>
      </c>
      <c r="G120" s="26">
        <v>3500</v>
      </c>
      <c r="H120" s="17"/>
      <c r="I120" s="18">
        <v>3500</v>
      </c>
      <c r="J120" s="19">
        <f t="shared" si="1"/>
        <v>1</v>
      </c>
    </row>
    <row r="121" spans="1:10" s="1" customFormat="1" ht="25.5">
      <c r="A121" s="39">
        <v>853</v>
      </c>
      <c r="B121" s="39">
        <v>85395</v>
      </c>
      <c r="C121" s="39">
        <v>2830</v>
      </c>
      <c r="D121" s="15" t="s">
        <v>152</v>
      </c>
      <c r="E121" s="15" t="s">
        <v>234</v>
      </c>
      <c r="F121" s="15" t="s">
        <v>132</v>
      </c>
      <c r="G121" s="26">
        <v>5000</v>
      </c>
      <c r="H121" s="26">
        <v>5000</v>
      </c>
      <c r="I121" s="26">
        <v>5000</v>
      </c>
      <c r="J121" s="19">
        <f t="shared" si="1"/>
        <v>1</v>
      </c>
    </row>
    <row r="122" spans="1:10" s="1" customFormat="1" ht="25.5">
      <c r="A122" s="39">
        <v>853</v>
      </c>
      <c r="B122" s="39">
        <v>85395</v>
      </c>
      <c r="C122" s="39">
        <v>2830</v>
      </c>
      <c r="D122" s="15" t="s">
        <v>152</v>
      </c>
      <c r="E122" s="15" t="s">
        <v>234</v>
      </c>
      <c r="F122" s="15" t="s">
        <v>133</v>
      </c>
      <c r="G122" s="26">
        <v>5000</v>
      </c>
      <c r="H122" s="26">
        <v>5000</v>
      </c>
      <c r="I122" s="26">
        <v>5000</v>
      </c>
      <c r="J122" s="19">
        <f t="shared" si="1"/>
        <v>1</v>
      </c>
    </row>
    <row r="123" spans="1:10" s="1" customFormat="1" ht="25.5">
      <c r="A123" s="39">
        <v>853</v>
      </c>
      <c r="B123" s="39">
        <v>85395</v>
      </c>
      <c r="C123" s="39">
        <v>2830</v>
      </c>
      <c r="D123" s="15" t="s">
        <v>152</v>
      </c>
      <c r="E123" s="15" t="s">
        <v>116</v>
      </c>
      <c r="F123" s="15" t="s">
        <v>117</v>
      </c>
      <c r="G123" s="26">
        <v>4950</v>
      </c>
      <c r="H123" s="26">
        <v>4950</v>
      </c>
      <c r="I123" s="26">
        <v>4950</v>
      </c>
      <c r="J123" s="19">
        <f t="shared" si="1"/>
        <v>1</v>
      </c>
    </row>
    <row r="124" spans="1:10" s="1" customFormat="1" ht="38.25">
      <c r="A124" s="39">
        <v>853</v>
      </c>
      <c r="B124" s="39">
        <v>85395</v>
      </c>
      <c r="C124" s="39">
        <v>2828</v>
      </c>
      <c r="D124" s="15" t="s">
        <v>226</v>
      </c>
      <c r="E124" s="15" t="s">
        <v>226</v>
      </c>
      <c r="F124" s="15" t="s">
        <v>111</v>
      </c>
      <c r="G124" s="26">
        <v>96817</v>
      </c>
      <c r="H124" s="15" t="s">
        <v>112</v>
      </c>
      <c r="I124" s="18"/>
      <c r="J124" s="19">
        <f t="shared" si="1"/>
        <v>0</v>
      </c>
    </row>
    <row r="125" spans="1:10" s="1" customFormat="1" ht="25.5" hidden="1">
      <c r="A125" s="39">
        <v>854</v>
      </c>
      <c r="B125" s="39">
        <v>85412</v>
      </c>
      <c r="C125" s="39">
        <v>2820</v>
      </c>
      <c r="D125" s="15" t="s">
        <v>16</v>
      </c>
      <c r="E125" s="15" t="s">
        <v>1</v>
      </c>
      <c r="F125" s="15" t="s">
        <v>218</v>
      </c>
      <c r="G125" s="16">
        <f>4000-4000</f>
        <v>0</v>
      </c>
      <c r="H125" s="15" t="s">
        <v>104</v>
      </c>
      <c r="I125" s="18"/>
      <c r="J125" s="19" t="e">
        <f t="shared" si="1"/>
        <v>#DIV/0!</v>
      </c>
    </row>
    <row r="126" spans="1:10" s="1" customFormat="1" ht="25.5">
      <c r="A126" s="39">
        <v>900</v>
      </c>
      <c r="B126" s="39">
        <v>90013</v>
      </c>
      <c r="C126" s="39">
        <v>2820</v>
      </c>
      <c r="D126" s="15" t="s">
        <v>113</v>
      </c>
      <c r="E126" s="15" t="s">
        <v>115</v>
      </c>
      <c r="F126" s="15" t="s">
        <v>114</v>
      </c>
      <c r="G126" s="16">
        <v>395652</v>
      </c>
      <c r="H126" s="15" t="s">
        <v>112</v>
      </c>
      <c r="I126" s="18">
        <v>197826</v>
      </c>
      <c r="J126" s="19">
        <f t="shared" si="1"/>
        <v>0.5</v>
      </c>
    </row>
    <row r="127" spans="1:10" s="1" customFormat="1" ht="25.5">
      <c r="A127" s="39">
        <v>921</v>
      </c>
      <c r="B127" s="39">
        <v>92195</v>
      </c>
      <c r="C127" s="39">
        <v>2810</v>
      </c>
      <c r="D127" s="15" t="s">
        <v>19</v>
      </c>
      <c r="E127" s="15" t="s">
        <v>154</v>
      </c>
      <c r="F127" s="15" t="s">
        <v>155</v>
      </c>
      <c r="G127" s="16">
        <v>4993</v>
      </c>
      <c r="H127" s="15" t="s">
        <v>112</v>
      </c>
      <c r="I127" s="18">
        <v>0</v>
      </c>
      <c r="J127" s="19">
        <f t="shared" si="1"/>
        <v>0</v>
      </c>
    </row>
    <row r="128" spans="1:10" s="1" customFormat="1" ht="25.5">
      <c r="A128" s="39">
        <v>921</v>
      </c>
      <c r="B128" s="39">
        <v>92195</v>
      </c>
      <c r="C128" s="39">
        <v>2810</v>
      </c>
      <c r="D128" s="15" t="s">
        <v>19</v>
      </c>
      <c r="E128" s="15" t="s">
        <v>156</v>
      </c>
      <c r="F128" s="15" t="s">
        <v>157</v>
      </c>
      <c r="G128" s="16">
        <v>5000</v>
      </c>
      <c r="H128" s="15"/>
      <c r="I128" s="18">
        <v>0</v>
      </c>
      <c r="J128" s="19">
        <f t="shared" si="1"/>
        <v>0</v>
      </c>
    </row>
    <row r="129" spans="1:10" s="1" customFormat="1" ht="25.5">
      <c r="A129" s="39">
        <v>921</v>
      </c>
      <c r="B129" s="39">
        <v>92195</v>
      </c>
      <c r="C129" s="39">
        <v>2810</v>
      </c>
      <c r="D129" s="15" t="s">
        <v>19</v>
      </c>
      <c r="E129" s="15" t="s">
        <v>193</v>
      </c>
      <c r="F129" s="15" t="s">
        <v>90</v>
      </c>
      <c r="G129" s="16">
        <f>50000-20000</f>
        <v>30000</v>
      </c>
      <c r="H129" s="27"/>
      <c r="I129" s="18">
        <v>10000</v>
      </c>
      <c r="J129" s="19">
        <f t="shared" si="1"/>
        <v>0.3333333333333333</v>
      </c>
    </row>
    <row r="130" spans="1:10" s="1" customFormat="1" ht="25.5">
      <c r="A130" s="39">
        <v>921</v>
      </c>
      <c r="B130" s="39">
        <v>92195</v>
      </c>
      <c r="C130" s="39">
        <v>2810</v>
      </c>
      <c r="D130" s="15" t="s">
        <v>19</v>
      </c>
      <c r="E130" s="15" t="s">
        <v>193</v>
      </c>
      <c r="F130" s="15" t="s">
        <v>158</v>
      </c>
      <c r="G130" s="16">
        <v>4850</v>
      </c>
      <c r="H130" s="27"/>
      <c r="I130" s="18">
        <v>4850</v>
      </c>
      <c r="J130" s="19">
        <f t="shared" si="1"/>
        <v>1</v>
      </c>
    </row>
    <row r="131" spans="1:10" s="1" customFormat="1" ht="25.5">
      <c r="A131" s="39">
        <v>921</v>
      </c>
      <c r="B131" s="39">
        <v>92195</v>
      </c>
      <c r="C131" s="39">
        <v>2810</v>
      </c>
      <c r="D131" s="15" t="s">
        <v>19</v>
      </c>
      <c r="E131" s="15" t="s">
        <v>249</v>
      </c>
      <c r="F131" s="21" t="s">
        <v>105</v>
      </c>
      <c r="G131" s="16">
        <v>20000</v>
      </c>
      <c r="H131" s="27"/>
      <c r="I131" s="18">
        <v>0</v>
      </c>
      <c r="J131" s="19">
        <f t="shared" si="1"/>
        <v>0</v>
      </c>
    </row>
    <row r="132" spans="1:10" s="1" customFormat="1" ht="25.5">
      <c r="A132" s="39">
        <v>921</v>
      </c>
      <c r="B132" s="39">
        <v>92195</v>
      </c>
      <c r="C132" s="39">
        <v>2810</v>
      </c>
      <c r="D132" s="15" t="s">
        <v>19</v>
      </c>
      <c r="E132" s="15" t="s">
        <v>159</v>
      </c>
      <c r="F132" s="15" t="s">
        <v>160</v>
      </c>
      <c r="G132" s="16">
        <v>5000</v>
      </c>
      <c r="H132" s="27"/>
      <c r="I132" s="18">
        <v>5000</v>
      </c>
      <c r="J132" s="19">
        <f t="shared" si="1"/>
        <v>1</v>
      </c>
    </row>
    <row r="133" spans="1:10" s="1" customFormat="1" ht="12.75">
      <c r="A133" s="39">
        <v>921</v>
      </c>
      <c r="B133" s="39">
        <v>92195</v>
      </c>
      <c r="C133" s="39">
        <v>2810</v>
      </c>
      <c r="D133" s="15" t="s">
        <v>19</v>
      </c>
      <c r="E133" s="15" t="s">
        <v>19</v>
      </c>
      <c r="F133" s="15" t="s">
        <v>9</v>
      </c>
      <c r="G133" s="16">
        <f>50157+83210-74190</f>
        <v>59177</v>
      </c>
      <c r="H133" s="27"/>
      <c r="I133" s="18">
        <v>0</v>
      </c>
      <c r="J133" s="19">
        <f aca="true" t="shared" si="2" ref="J133:J168">I133/G133</f>
        <v>0</v>
      </c>
    </row>
    <row r="134" spans="1:10" s="1" customFormat="1" ht="51">
      <c r="A134" s="39">
        <v>921</v>
      </c>
      <c r="B134" s="39">
        <v>92195</v>
      </c>
      <c r="C134" s="39">
        <v>2820</v>
      </c>
      <c r="D134" s="15" t="s">
        <v>19</v>
      </c>
      <c r="E134" s="15" t="s">
        <v>250</v>
      </c>
      <c r="F134" s="15" t="s">
        <v>161</v>
      </c>
      <c r="G134" s="16">
        <v>5000</v>
      </c>
      <c r="H134" s="27"/>
      <c r="I134" s="18">
        <v>5000</v>
      </c>
      <c r="J134" s="19">
        <f t="shared" si="2"/>
        <v>1</v>
      </c>
    </row>
    <row r="135" spans="1:10" s="1" customFormat="1" ht="51">
      <c r="A135" s="39">
        <v>921</v>
      </c>
      <c r="B135" s="39">
        <v>92195</v>
      </c>
      <c r="C135" s="39">
        <v>2820</v>
      </c>
      <c r="D135" s="15" t="s">
        <v>19</v>
      </c>
      <c r="E135" s="15" t="s">
        <v>250</v>
      </c>
      <c r="F135" s="15" t="s">
        <v>162</v>
      </c>
      <c r="G135" s="16">
        <v>4130</v>
      </c>
      <c r="H135" s="27"/>
      <c r="I135" s="22">
        <v>4130</v>
      </c>
      <c r="J135" s="19">
        <f t="shared" si="2"/>
        <v>1</v>
      </c>
    </row>
    <row r="136" spans="1:10" s="1" customFormat="1" ht="51">
      <c r="A136" s="39">
        <v>921</v>
      </c>
      <c r="B136" s="39">
        <v>92195</v>
      </c>
      <c r="C136" s="39">
        <v>2820</v>
      </c>
      <c r="D136" s="15" t="s">
        <v>19</v>
      </c>
      <c r="E136" s="15" t="s">
        <v>250</v>
      </c>
      <c r="F136" s="15" t="s">
        <v>84</v>
      </c>
      <c r="G136" s="16">
        <v>7000</v>
      </c>
      <c r="H136" s="27"/>
      <c r="I136" s="22">
        <v>7000</v>
      </c>
      <c r="J136" s="19">
        <f t="shared" si="2"/>
        <v>1</v>
      </c>
    </row>
    <row r="137" spans="1:10" s="1" customFormat="1" ht="51">
      <c r="A137" s="39">
        <v>921</v>
      </c>
      <c r="B137" s="39">
        <v>92195</v>
      </c>
      <c r="C137" s="39">
        <v>2820</v>
      </c>
      <c r="D137" s="15" t="s">
        <v>19</v>
      </c>
      <c r="E137" s="15" t="s">
        <v>250</v>
      </c>
      <c r="F137" s="15" t="s">
        <v>163</v>
      </c>
      <c r="G137" s="16">
        <v>5000</v>
      </c>
      <c r="H137" s="27"/>
      <c r="I137" s="18">
        <v>5000</v>
      </c>
      <c r="J137" s="19">
        <f t="shared" si="2"/>
        <v>1</v>
      </c>
    </row>
    <row r="138" spans="1:10" s="1" customFormat="1" ht="25.5">
      <c r="A138" s="39">
        <v>921</v>
      </c>
      <c r="B138" s="39">
        <v>92195</v>
      </c>
      <c r="C138" s="39">
        <v>2820</v>
      </c>
      <c r="D138" s="15" t="s">
        <v>19</v>
      </c>
      <c r="E138" s="15" t="s">
        <v>192</v>
      </c>
      <c r="F138" s="15" t="s">
        <v>164</v>
      </c>
      <c r="G138" s="16">
        <v>3000</v>
      </c>
      <c r="H138" s="27"/>
      <c r="I138" s="18">
        <v>3000</v>
      </c>
      <c r="J138" s="19">
        <f t="shared" si="2"/>
        <v>1</v>
      </c>
    </row>
    <row r="139" spans="1:10" s="1" customFormat="1" ht="25.5">
      <c r="A139" s="39">
        <v>921</v>
      </c>
      <c r="B139" s="39">
        <v>92195</v>
      </c>
      <c r="C139" s="39">
        <v>2820</v>
      </c>
      <c r="D139" s="15" t="s">
        <v>19</v>
      </c>
      <c r="E139" s="15" t="s">
        <v>248</v>
      </c>
      <c r="F139" s="15" t="s">
        <v>81</v>
      </c>
      <c r="G139" s="16">
        <v>7000</v>
      </c>
      <c r="H139" s="15"/>
      <c r="I139" s="18">
        <v>0</v>
      </c>
      <c r="J139" s="19">
        <f t="shared" si="2"/>
        <v>0</v>
      </c>
    </row>
    <row r="140" spans="1:10" s="1" customFormat="1" ht="25.5">
      <c r="A140" s="39">
        <v>921</v>
      </c>
      <c r="B140" s="39">
        <v>92195</v>
      </c>
      <c r="C140" s="39">
        <v>2820</v>
      </c>
      <c r="D140" s="15" t="s">
        <v>19</v>
      </c>
      <c r="E140" s="15" t="s">
        <v>191</v>
      </c>
      <c r="F140" s="15" t="s">
        <v>195</v>
      </c>
      <c r="G140" s="16">
        <v>5000</v>
      </c>
      <c r="H140" s="27"/>
      <c r="I140" s="18">
        <v>5000</v>
      </c>
      <c r="J140" s="19">
        <f t="shared" si="2"/>
        <v>1</v>
      </c>
    </row>
    <row r="141" spans="1:10" s="1" customFormat="1" ht="25.5">
      <c r="A141" s="39">
        <v>921</v>
      </c>
      <c r="B141" s="39">
        <v>92195</v>
      </c>
      <c r="C141" s="39">
        <v>2820</v>
      </c>
      <c r="D141" s="15" t="s">
        <v>19</v>
      </c>
      <c r="E141" s="15" t="s">
        <v>191</v>
      </c>
      <c r="F141" s="15" t="s">
        <v>106</v>
      </c>
      <c r="G141" s="16">
        <v>23240</v>
      </c>
      <c r="H141" s="27"/>
      <c r="I141" s="18">
        <v>0</v>
      </c>
      <c r="J141" s="19">
        <f t="shared" si="2"/>
        <v>0</v>
      </c>
    </row>
    <row r="142" spans="1:10" s="1" customFormat="1" ht="38.25">
      <c r="A142" s="39">
        <v>921</v>
      </c>
      <c r="B142" s="39">
        <v>92195</v>
      </c>
      <c r="C142" s="39">
        <v>2820</v>
      </c>
      <c r="D142" s="15" t="s">
        <v>19</v>
      </c>
      <c r="E142" s="15" t="s">
        <v>78</v>
      </c>
      <c r="F142" s="15" t="s">
        <v>86</v>
      </c>
      <c r="G142" s="16">
        <v>5994</v>
      </c>
      <c r="H142" s="27"/>
      <c r="I142" s="18">
        <v>5994</v>
      </c>
      <c r="J142" s="19">
        <f t="shared" si="2"/>
        <v>1</v>
      </c>
    </row>
    <row r="143" spans="1:10" s="1" customFormat="1" ht="38.25">
      <c r="A143" s="39">
        <v>921</v>
      </c>
      <c r="B143" s="39">
        <v>92195</v>
      </c>
      <c r="C143" s="39">
        <v>2820</v>
      </c>
      <c r="D143" s="15" t="s">
        <v>19</v>
      </c>
      <c r="E143" s="15" t="s">
        <v>77</v>
      </c>
      <c r="F143" s="15" t="s">
        <v>85</v>
      </c>
      <c r="G143" s="16">
        <v>18168</v>
      </c>
      <c r="H143" s="27"/>
      <c r="I143" s="18">
        <v>18168</v>
      </c>
      <c r="J143" s="19">
        <f t="shared" si="2"/>
        <v>1</v>
      </c>
    </row>
    <row r="144" spans="1:10" s="1" customFormat="1" ht="38.25">
      <c r="A144" s="39">
        <v>921</v>
      </c>
      <c r="B144" s="39">
        <v>92195</v>
      </c>
      <c r="C144" s="39">
        <v>2820</v>
      </c>
      <c r="D144" s="15" t="s">
        <v>19</v>
      </c>
      <c r="E144" s="15" t="s">
        <v>21</v>
      </c>
      <c r="F144" s="15" t="s">
        <v>165</v>
      </c>
      <c r="G144" s="16">
        <v>5000</v>
      </c>
      <c r="H144" s="27"/>
      <c r="I144" s="18">
        <v>5000</v>
      </c>
      <c r="J144" s="19">
        <f t="shared" si="2"/>
        <v>1</v>
      </c>
    </row>
    <row r="145" spans="1:10" s="1" customFormat="1" ht="38.25">
      <c r="A145" s="39">
        <v>921</v>
      </c>
      <c r="B145" s="39">
        <v>92195</v>
      </c>
      <c r="C145" s="39">
        <v>2820</v>
      </c>
      <c r="D145" s="15" t="s">
        <v>19</v>
      </c>
      <c r="E145" s="15" t="s">
        <v>21</v>
      </c>
      <c r="F145" s="15" t="s">
        <v>166</v>
      </c>
      <c r="G145" s="16">
        <v>5000</v>
      </c>
      <c r="H145" s="27"/>
      <c r="I145" s="18">
        <v>0</v>
      </c>
      <c r="J145" s="19">
        <f t="shared" si="2"/>
        <v>0</v>
      </c>
    </row>
    <row r="146" spans="1:10" s="1" customFormat="1" ht="25.5">
      <c r="A146" s="39">
        <v>921</v>
      </c>
      <c r="B146" s="39">
        <v>92195</v>
      </c>
      <c r="C146" s="39">
        <v>2820</v>
      </c>
      <c r="D146" s="15" t="s">
        <v>19</v>
      </c>
      <c r="E146" s="15" t="s">
        <v>79</v>
      </c>
      <c r="F146" s="15" t="s">
        <v>88</v>
      </c>
      <c r="G146" s="16">
        <v>11538</v>
      </c>
      <c r="H146" s="27"/>
      <c r="I146" s="18">
        <v>5000</v>
      </c>
      <c r="J146" s="19">
        <f t="shared" si="2"/>
        <v>0.43335066736002775</v>
      </c>
    </row>
    <row r="147" spans="1:10" s="1" customFormat="1" ht="25.5">
      <c r="A147" s="39">
        <v>921</v>
      </c>
      <c r="B147" s="39">
        <v>92195</v>
      </c>
      <c r="C147" s="39">
        <v>2820</v>
      </c>
      <c r="D147" s="15" t="s">
        <v>19</v>
      </c>
      <c r="E147" s="15" t="s">
        <v>167</v>
      </c>
      <c r="F147" s="15" t="s">
        <v>168</v>
      </c>
      <c r="G147" s="16">
        <f>5000+30000</f>
        <v>35000</v>
      </c>
      <c r="H147" s="27"/>
      <c r="I147" s="18">
        <v>5000</v>
      </c>
      <c r="J147" s="19">
        <f t="shared" si="2"/>
        <v>0.14285714285714285</v>
      </c>
    </row>
    <row r="148" spans="1:10" s="1" customFormat="1" ht="38.25">
      <c r="A148" s="39">
        <v>921</v>
      </c>
      <c r="B148" s="39">
        <v>92195</v>
      </c>
      <c r="C148" s="39">
        <v>2820</v>
      </c>
      <c r="D148" s="15" t="s">
        <v>19</v>
      </c>
      <c r="E148" s="15" t="s">
        <v>23</v>
      </c>
      <c r="F148" s="15" t="s">
        <v>87</v>
      </c>
      <c r="G148" s="16">
        <v>10000</v>
      </c>
      <c r="H148" s="27"/>
      <c r="I148" s="18">
        <v>10000</v>
      </c>
      <c r="J148" s="19">
        <f t="shared" si="2"/>
        <v>1</v>
      </c>
    </row>
    <row r="149" spans="1:10" s="1" customFormat="1" ht="25.5">
      <c r="A149" s="39">
        <v>921</v>
      </c>
      <c r="B149" s="39">
        <v>92195</v>
      </c>
      <c r="C149" s="39">
        <v>2820</v>
      </c>
      <c r="D149" s="15" t="s">
        <v>19</v>
      </c>
      <c r="E149" s="15" t="s">
        <v>169</v>
      </c>
      <c r="F149" s="15" t="s">
        <v>170</v>
      </c>
      <c r="G149" s="16">
        <v>5000</v>
      </c>
      <c r="H149" s="27"/>
      <c r="I149" s="18">
        <v>5000</v>
      </c>
      <c r="J149" s="19">
        <f t="shared" si="2"/>
        <v>1</v>
      </c>
    </row>
    <row r="150" spans="1:10" s="1" customFormat="1" ht="38.25">
      <c r="A150" s="39">
        <v>921</v>
      </c>
      <c r="B150" s="39">
        <v>92195</v>
      </c>
      <c r="C150" s="39">
        <v>2820</v>
      </c>
      <c r="D150" s="15" t="s">
        <v>19</v>
      </c>
      <c r="E150" s="15" t="s">
        <v>169</v>
      </c>
      <c r="F150" s="15" t="s">
        <v>89</v>
      </c>
      <c r="G150" s="16">
        <v>32500</v>
      </c>
      <c r="H150" s="27"/>
      <c r="I150" s="18">
        <v>10000</v>
      </c>
      <c r="J150" s="19">
        <f t="shared" si="2"/>
        <v>0.3076923076923077</v>
      </c>
    </row>
    <row r="151" spans="1:10" s="1" customFormat="1" ht="25.5">
      <c r="A151" s="39">
        <v>921</v>
      </c>
      <c r="B151" s="39">
        <v>92195</v>
      </c>
      <c r="C151" s="39">
        <v>2820</v>
      </c>
      <c r="D151" s="15" t="s">
        <v>19</v>
      </c>
      <c r="E151" s="15" t="s">
        <v>20</v>
      </c>
      <c r="F151" s="15" t="s">
        <v>187</v>
      </c>
      <c r="G151" s="16">
        <v>5000</v>
      </c>
      <c r="H151" s="27"/>
      <c r="I151" s="18">
        <v>5000</v>
      </c>
      <c r="J151" s="19">
        <f t="shared" si="2"/>
        <v>1</v>
      </c>
    </row>
    <row r="152" spans="1:10" s="1" customFormat="1" ht="25.5">
      <c r="A152" s="39">
        <v>921</v>
      </c>
      <c r="B152" s="39">
        <v>92195</v>
      </c>
      <c r="C152" s="39">
        <v>2820</v>
      </c>
      <c r="D152" s="15" t="s">
        <v>19</v>
      </c>
      <c r="E152" s="15" t="s">
        <v>20</v>
      </c>
      <c r="F152" s="15" t="s">
        <v>188</v>
      </c>
      <c r="G152" s="16">
        <v>1600</v>
      </c>
      <c r="H152" s="27"/>
      <c r="I152" s="18">
        <v>1600</v>
      </c>
      <c r="J152" s="19">
        <f t="shared" si="2"/>
        <v>1</v>
      </c>
    </row>
    <row r="153" spans="1:10" s="1" customFormat="1" ht="25.5">
      <c r="A153" s="39">
        <v>921</v>
      </c>
      <c r="B153" s="39">
        <v>92195</v>
      </c>
      <c r="C153" s="39">
        <v>2820</v>
      </c>
      <c r="D153" s="15" t="s">
        <v>19</v>
      </c>
      <c r="E153" s="15" t="s">
        <v>20</v>
      </c>
      <c r="F153" s="15" t="s">
        <v>82</v>
      </c>
      <c r="G153" s="16">
        <v>16750</v>
      </c>
      <c r="H153" s="27"/>
      <c r="I153" s="18">
        <v>16750</v>
      </c>
      <c r="J153" s="19">
        <f t="shared" si="2"/>
        <v>1</v>
      </c>
    </row>
    <row r="154" spans="1:10" s="1" customFormat="1" ht="12.75">
      <c r="A154" s="39">
        <v>921</v>
      </c>
      <c r="B154" s="39">
        <v>92195</v>
      </c>
      <c r="C154" s="39">
        <v>2820</v>
      </c>
      <c r="D154" s="15" t="s">
        <v>19</v>
      </c>
      <c r="E154" s="15" t="s">
        <v>20</v>
      </c>
      <c r="F154" s="15" t="s">
        <v>83</v>
      </c>
      <c r="G154" s="16">
        <v>32840</v>
      </c>
      <c r="H154" s="27"/>
      <c r="I154" s="18">
        <v>20000</v>
      </c>
      <c r="J154" s="19">
        <f t="shared" si="2"/>
        <v>0.6090133982947625</v>
      </c>
    </row>
    <row r="155" spans="1:10" s="1" customFormat="1" ht="25.5">
      <c r="A155" s="39">
        <v>921</v>
      </c>
      <c r="B155" s="39">
        <v>92195</v>
      </c>
      <c r="C155" s="39">
        <v>2820</v>
      </c>
      <c r="D155" s="15" t="s">
        <v>19</v>
      </c>
      <c r="E155" s="15" t="s">
        <v>80</v>
      </c>
      <c r="F155" s="15" t="s">
        <v>153</v>
      </c>
      <c r="G155" s="16">
        <v>5000</v>
      </c>
      <c r="H155" s="15"/>
      <c r="I155" s="18">
        <v>5000</v>
      </c>
      <c r="J155" s="19">
        <f t="shared" si="2"/>
        <v>1</v>
      </c>
    </row>
    <row r="156" spans="1:10" s="1" customFormat="1" ht="12.75" hidden="1">
      <c r="A156" s="39">
        <v>921</v>
      </c>
      <c r="B156" s="39">
        <v>92195</v>
      </c>
      <c r="C156" s="39">
        <v>2820</v>
      </c>
      <c r="D156" s="15" t="s">
        <v>19</v>
      </c>
      <c r="E156" s="15" t="s">
        <v>19</v>
      </c>
      <c r="F156" s="15" t="s">
        <v>9</v>
      </c>
      <c r="G156" s="16">
        <f>1800+45000-46800</f>
        <v>0</v>
      </c>
      <c r="H156" s="27"/>
      <c r="I156" s="18"/>
      <c r="J156" s="19" t="e">
        <f t="shared" si="2"/>
        <v>#DIV/0!</v>
      </c>
    </row>
    <row r="157" spans="1:10" s="1" customFormat="1" ht="25.5">
      <c r="A157" s="39">
        <v>921</v>
      </c>
      <c r="B157" s="39">
        <v>92195</v>
      </c>
      <c r="C157" s="39">
        <v>2820</v>
      </c>
      <c r="D157" s="15" t="s">
        <v>19</v>
      </c>
      <c r="E157" s="15" t="s">
        <v>189</v>
      </c>
      <c r="F157" s="15" t="s">
        <v>217</v>
      </c>
      <c r="G157" s="16">
        <v>5000</v>
      </c>
      <c r="H157" s="27"/>
      <c r="I157" s="18">
        <v>5000</v>
      </c>
      <c r="J157" s="19">
        <f t="shared" si="2"/>
        <v>1</v>
      </c>
    </row>
    <row r="158" spans="1:10" s="1" customFormat="1" ht="25.5">
      <c r="A158" s="39">
        <v>921</v>
      </c>
      <c r="B158" s="39">
        <v>92195</v>
      </c>
      <c r="C158" s="39">
        <v>2820</v>
      </c>
      <c r="D158" s="15" t="s">
        <v>19</v>
      </c>
      <c r="E158" s="15" t="s">
        <v>189</v>
      </c>
      <c r="F158" s="15" t="s">
        <v>194</v>
      </c>
      <c r="G158" s="16">
        <v>4200</v>
      </c>
      <c r="H158" s="27"/>
      <c r="I158" s="18">
        <v>4200</v>
      </c>
      <c r="J158" s="19">
        <f t="shared" si="2"/>
        <v>1</v>
      </c>
    </row>
    <row r="159" spans="1:10" s="1" customFormat="1" ht="36.75" customHeight="1">
      <c r="A159" s="39">
        <v>921</v>
      </c>
      <c r="B159" s="39">
        <v>92195</v>
      </c>
      <c r="C159" s="39">
        <v>2820</v>
      </c>
      <c r="D159" s="15" t="s">
        <v>19</v>
      </c>
      <c r="E159" s="15" t="s">
        <v>189</v>
      </c>
      <c r="F159" s="15" t="s">
        <v>171</v>
      </c>
      <c r="G159" s="16">
        <f>5000+8400</f>
        <v>13400</v>
      </c>
      <c r="H159" s="27"/>
      <c r="I159" s="18">
        <v>5000</v>
      </c>
      <c r="J159" s="19">
        <f t="shared" si="2"/>
        <v>0.373134328358209</v>
      </c>
    </row>
    <row r="160" spans="1:10" s="1" customFormat="1" ht="17.25" customHeight="1">
      <c r="A160" s="39">
        <v>921</v>
      </c>
      <c r="B160" s="39">
        <v>92195</v>
      </c>
      <c r="C160" s="39">
        <v>2820</v>
      </c>
      <c r="D160" s="15" t="s">
        <v>19</v>
      </c>
      <c r="E160" s="15" t="s">
        <v>189</v>
      </c>
      <c r="F160" s="15" t="s">
        <v>107</v>
      </c>
      <c r="G160" s="16">
        <v>8000</v>
      </c>
      <c r="H160" s="27"/>
      <c r="I160" s="18"/>
      <c r="J160" s="19">
        <f t="shared" si="2"/>
        <v>0</v>
      </c>
    </row>
    <row r="161" spans="1:10" s="1" customFormat="1" ht="12.75">
      <c r="A161" s="39">
        <v>921</v>
      </c>
      <c r="B161" s="39">
        <v>92195</v>
      </c>
      <c r="C161" s="39">
        <v>2820</v>
      </c>
      <c r="D161" s="15" t="s">
        <v>19</v>
      </c>
      <c r="E161" s="15" t="s">
        <v>108</v>
      </c>
      <c r="F161" s="21" t="s">
        <v>109</v>
      </c>
      <c r="G161" s="23">
        <v>25000</v>
      </c>
      <c r="H161" s="17"/>
      <c r="I161" s="18">
        <v>0</v>
      </c>
      <c r="J161" s="19">
        <f t="shared" si="2"/>
        <v>0</v>
      </c>
    </row>
    <row r="162" spans="1:10" s="1" customFormat="1" ht="38.25">
      <c r="A162" s="39">
        <v>921</v>
      </c>
      <c r="B162" s="39">
        <v>92195</v>
      </c>
      <c r="C162" s="39">
        <v>2820</v>
      </c>
      <c r="D162" s="15" t="s">
        <v>19</v>
      </c>
      <c r="E162" s="15" t="s">
        <v>52</v>
      </c>
      <c r="F162" s="21" t="s">
        <v>110</v>
      </c>
      <c r="G162" s="23">
        <v>6350</v>
      </c>
      <c r="H162" s="17"/>
      <c r="I162" s="18">
        <v>0</v>
      </c>
      <c r="J162" s="19">
        <f t="shared" si="2"/>
        <v>0</v>
      </c>
    </row>
    <row r="163" spans="1:10" s="1" customFormat="1" ht="25.5">
      <c r="A163" s="39">
        <v>921</v>
      </c>
      <c r="B163" s="39">
        <v>92195</v>
      </c>
      <c r="C163" s="39">
        <v>2820</v>
      </c>
      <c r="D163" s="15" t="s">
        <v>19</v>
      </c>
      <c r="E163" s="15" t="s">
        <v>205</v>
      </c>
      <c r="F163" s="21" t="s">
        <v>174</v>
      </c>
      <c r="G163" s="23">
        <v>3270</v>
      </c>
      <c r="H163" s="17"/>
      <c r="I163" s="18">
        <v>3270</v>
      </c>
      <c r="J163" s="19">
        <f t="shared" si="2"/>
        <v>1</v>
      </c>
    </row>
    <row r="164" spans="1:10" s="1" customFormat="1" ht="38.25">
      <c r="A164" s="39">
        <v>921</v>
      </c>
      <c r="B164" s="39">
        <v>92195</v>
      </c>
      <c r="C164" s="39">
        <v>2820</v>
      </c>
      <c r="D164" s="15" t="s">
        <v>19</v>
      </c>
      <c r="E164" s="15" t="s">
        <v>263</v>
      </c>
      <c r="F164" s="15" t="s">
        <v>172</v>
      </c>
      <c r="G164" s="23">
        <v>2000</v>
      </c>
      <c r="H164" s="28"/>
      <c r="I164" s="18">
        <v>2000</v>
      </c>
      <c r="J164" s="19">
        <f t="shared" si="2"/>
        <v>1</v>
      </c>
    </row>
    <row r="165" spans="1:10" s="1" customFormat="1" ht="24" customHeight="1">
      <c r="A165" s="39">
        <v>921</v>
      </c>
      <c r="B165" s="39">
        <v>92195</v>
      </c>
      <c r="C165" s="39">
        <v>2830</v>
      </c>
      <c r="D165" s="15" t="s">
        <v>19</v>
      </c>
      <c r="E165" s="15" t="s">
        <v>175</v>
      </c>
      <c r="F165" s="15" t="s">
        <v>176</v>
      </c>
      <c r="G165" s="16">
        <v>5000</v>
      </c>
      <c r="H165" s="27"/>
      <c r="I165" s="18">
        <v>5000</v>
      </c>
      <c r="J165" s="19">
        <f t="shared" si="2"/>
        <v>1</v>
      </c>
    </row>
    <row r="166" spans="1:10" s="1" customFormat="1" ht="25.5" hidden="1">
      <c r="A166" s="39">
        <v>926</v>
      </c>
      <c r="B166" s="39">
        <v>92605</v>
      </c>
      <c r="C166" s="39">
        <v>2820</v>
      </c>
      <c r="D166" s="15" t="s">
        <v>19</v>
      </c>
      <c r="E166" s="15" t="s">
        <v>1</v>
      </c>
      <c r="F166" s="15" t="s">
        <v>219</v>
      </c>
      <c r="G166" s="16">
        <f>5000-5000</f>
        <v>0</v>
      </c>
      <c r="H166" s="17"/>
      <c r="I166" s="18"/>
      <c r="J166" s="19" t="e">
        <f t="shared" si="2"/>
        <v>#DIV/0!</v>
      </c>
    </row>
    <row r="167" spans="1:10" s="1" customFormat="1" ht="58.5" customHeight="1" hidden="1">
      <c r="A167" s="39">
        <v>926</v>
      </c>
      <c r="B167" s="39">
        <v>92605</v>
      </c>
      <c r="C167" s="39">
        <v>2820</v>
      </c>
      <c r="D167" s="15" t="s">
        <v>19</v>
      </c>
      <c r="E167" s="15" t="s">
        <v>1</v>
      </c>
      <c r="F167" s="15" t="s">
        <v>220</v>
      </c>
      <c r="G167" s="16">
        <f>2000-2000</f>
        <v>0</v>
      </c>
      <c r="H167" s="17"/>
      <c r="I167" s="18"/>
      <c r="J167" s="19" t="e">
        <f t="shared" si="2"/>
        <v>#DIV/0!</v>
      </c>
    </row>
    <row r="168" spans="1:10" s="38" customFormat="1" ht="12.75">
      <c r="A168" s="42" t="s">
        <v>216</v>
      </c>
      <c r="B168" s="43"/>
      <c r="C168" s="43"/>
      <c r="D168" s="43"/>
      <c r="E168" s="43"/>
      <c r="F168" s="44"/>
      <c r="G168" s="37">
        <f>SUM(G4:G165)</f>
        <v>7984456</v>
      </c>
      <c r="H168" s="37">
        <f>SUM(H4:H165)</f>
        <v>1289144</v>
      </c>
      <c r="I168" s="37">
        <f>SUM(I4:I165)</f>
        <v>4389281</v>
      </c>
      <c r="J168" s="36">
        <f t="shared" si="2"/>
        <v>0.5497282469838897</v>
      </c>
    </row>
    <row r="169" spans="6:7" ht="12.75">
      <c r="F169" s="7"/>
      <c r="G169" s="10"/>
    </row>
    <row r="170" spans="6:7" ht="12.75">
      <c r="F170" s="7"/>
      <c r="G170" s="10"/>
    </row>
    <row r="171" spans="6:7" ht="12.75">
      <c r="F171" s="7"/>
      <c r="G171" s="10"/>
    </row>
    <row r="172" spans="6:7" ht="12.75">
      <c r="F172" s="7"/>
      <c r="G172" s="10"/>
    </row>
    <row r="173" spans="6:7" ht="12.75">
      <c r="F173" s="7"/>
      <c r="G173" s="10"/>
    </row>
    <row r="174" spans="6:7" ht="12.75">
      <c r="F174" s="7"/>
      <c r="G174" s="10"/>
    </row>
    <row r="175" spans="6:7" ht="12.75">
      <c r="F175" s="7"/>
      <c r="G175" s="10"/>
    </row>
    <row r="176" spans="6:7" ht="12.75">
      <c r="F176" s="7"/>
      <c r="G176" s="10"/>
    </row>
    <row r="177" spans="6:7" ht="12.75">
      <c r="F177" s="7"/>
      <c r="G177" s="10"/>
    </row>
    <row r="178" spans="6:7" ht="12.75">
      <c r="F178" s="7"/>
      <c r="G178" s="10"/>
    </row>
    <row r="179" spans="6:7" ht="12.75">
      <c r="F179" s="7"/>
      <c r="G179" s="10"/>
    </row>
  </sheetData>
  <mergeCells count="2">
    <mergeCell ref="A1:I1"/>
    <mergeCell ref="A168:F168"/>
  </mergeCells>
  <printOptions/>
  <pageMargins left="0.6" right="0.49" top="0.58" bottom="0.45" header="0.2362204724409449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pietrzak</dc:creator>
  <cp:keywords/>
  <dc:description/>
  <cp:lastModifiedBy>Anna Zakrzewska</cp:lastModifiedBy>
  <cp:lastPrinted>2006-08-17T09:13:27Z</cp:lastPrinted>
  <dcterms:created xsi:type="dcterms:W3CDTF">2003-12-24T07:14:55Z</dcterms:created>
  <dcterms:modified xsi:type="dcterms:W3CDTF">2006-08-30T09:57:29Z</dcterms:modified>
  <cp:category/>
  <cp:version/>
  <cp:contentType/>
  <cp:contentStatus/>
</cp:coreProperties>
</file>