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430" windowHeight="5895" firstSheet="5" activeTab="9"/>
  </bookViews>
  <sheets>
    <sheet name="zał. nr 1" sheetId="1" r:id="rId1"/>
    <sheet name="zał. nr 2" sheetId="2" r:id="rId2"/>
    <sheet name="zał. nr 3 cz. I" sheetId="3" r:id="rId3"/>
    <sheet name="zał. nr 3 cz. II" sheetId="4" r:id="rId4"/>
    <sheet name="zał. nr 3-III" sheetId="5" r:id="rId5"/>
    <sheet name="zał. nr 4 " sheetId="6" r:id="rId6"/>
    <sheet name="zał. nr 5" sheetId="7" r:id="rId7"/>
    <sheet name="zał. nr 6" sheetId="8" r:id="rId8"/>
    <sheet name="zał. nr 7" sheetId="9" r:id="rId9"/>
    <sheet name="zał. nr 8" sheetId="10" r:id="rId10"/>
    <sheet name="zał. nr 9" sheetId="11" r:id="rId11"/>
  </sheets>
  <definedNames>
    <definedName name="_xlnm.Print_Titles" localSheetId="0">'zał. nr 1'!$3:$3</definedName>
    <definedName name="_xlnm.Print_Titles" localSheetId="1">'zał. nr 2'!$5:$5</definedName>
    <definedName name="_xlnm.Print_Titles" localSheetId="2">'zał. nr 3 cz. I'!$5:$5</definedName>
    <definedName name="_xlnm.Print_Titles" localSheetId="3">'zał. nr 3 cz. II'!$3:$3</definedName>
    <definedName name="_xlnm.Print_Titles" localSheetId="7">'zał. nr 6'!$A:$C,'zał. nr 6'!$4:$4</definedName>
    <definedName name="_xlnm.Print_Titles" localSheetId="9">'zał. nr 8'!$7:$7</definedName>
    <definedName name="_xlnm.Print_Titles" localSheetId="10">'zał. nr 9'!$6:$6</definedName>
  </definedNames>
  <calcPr fullCalcOnLoad="1"/>
</workbook>
</file>

<file path=xl/sharedStrings.xml><?xml version="1.0" encoding="utf-8"?>
<sst xmlns="http://schemas.openxmlformats.org/spreadsheetml/2006/main" count="2347" uniqueCount="904">
  <si>
    <t>Rozdz. 80130 - szkoły zawodowe</t>
  </si>
  <si>
    <t>Z S Administracyjno - Ekonomicznych</t>
  </si>
  <si>
    <t>Z S Budowlanych</t>
  </si>
  <si>
    <t>Z S Chłodniczych i Elektronicznych</t>
  </si>
  <si>
    <t>Z S Hotelarsko - Gastronomicznych</t>
  </si>
  <si>
    <t>Z S Mechanicznych</t>
  </si>
  <si>
    <t>ZS Usługowych</t>
  </si>
  <si>
    <t>Z S Budownictwa Okrętowego</t>
  </si>
  <si>
    <t>Z S Zawodowych Nr 2</t>
  </si>
  <si>
    <t>Rozdz. 80132 - szkoły artystyczne</t>
  </si>
  <si>
    <t>Szkoła Muzyczna</t>
  </si>
  <si>
    <t>Rozdz. 80141 - zakłady kształcania nauczycieli</t>
  </si>
  <si>
    <t>Gdyński Ośrodek Doskonalenia Nauczycieli</t>
  </si>
  <si>
    <t>Rozdz. 85401 - świetlice szkolne</t>
  </si>
  <si>
    <t>Gimnazjum Nr 1</t>
  </si>
  <si>
    <t>Gimnazjum Nr 3</t>
  </si>
  <si>
    <t>Gimnazjum Nr 4</t>
  </si>
  <si>
    <t>Zespół Szkół Ogółnokszt. Nr 6</t>
  </si>
  <si>
    <t>Gimnazjum Nr 11</t>
  </si>
  <si>
    <t>Zespół Szkół Ogółnokszt. Nr 5</t>
  </si>
  <si>
    <t>Zespół Szkół Ogółnokszt. Nr 4</t>
  </si>
  <si>
    <t>Szkoła Podstawowa Specjalna nr 24</t>
  </si>
  <si>
    <t>Rozdz. 85403 - specjalne ośrodki szkolno - wychowawcze</t>
  </si>
  <si>
    <t>Specjalny Ośrodek Szkolno - Wychow. nr 1</t>
  </si>
  <si>
    <t>Specjalny Ośrodek Szkolno - Wychow. nr 2</t>
  </si>
  <si>
    <t>Rozdz. 85406 - poradnie psychologiczno - pedagogiczne</t>
  </si>
  <si>
    <t>Poradnia Psychologiczno - Pedagogiczna nr 1</t>
  </si>
  <si>
    <t>Poradnia Psychologiczno - Pedagogiczna nr 2</t>
  </si>
  <si>
    <t>Poradnia Psychologiczno - Pedagogiczna nr 3</t>
  </si>
  <si>
    <t>Rozdz. 85407 - placówki wychowania pozaszkolnego</t>
  </si>
  <si>
    <t>Młodzieżowy Dom Kultury</t>
  </si>
  <si>
    <t>Rozdz. 85410 - internaty i bursy szkolne</t>
  </si>
  <si>
    <t>III LO</t>
  </si>
  <si>
    <t>ZS Budowlanych</t>
  </si>
  <si>
    <t>ZS Budownictwa Okrętowego</t>
  </si>
  <si>
    <t>Rozdz. 85412 - kolonie i obozy oraz inne formy wypoczynku</t>
  </si>
  <si>
    <t>refundacja  z EFRR</t>
  </si>
  <si>
    <t>Rozdz. 85417 - szkolne schroniska młodzieżowe</t>
  </si>
  <si>
    <t>Szkolne Schronisko Młodzieżowe</t>
  </si>
  <si>
    <t>Rozdz. 92605 - zadania w zakresie kultury fizycznej</t>
  </si>
  <si>
    <t xml:space="preserve">PROGNOZA DŁUGU MIASTA GDYNI DO ROKU 2012                                                     </t>
  </si>
  <si>
    <t>Zobowiązania miasta Gdyni z tytułu pożyczek, kredytów i obligacji przypadające do spłaty w latach 2004 - 2012</t>
  </si>
  <si>
    <t>w zł</t>
  </si>
  <si>
    <t>Tytuł zobowiązania/ lata</t>
  </si>
  <si>
    <t>Obligacje - emisje w latach 1998 -2002</t>
  </si>
  <si>
    <t>Kredyt z 2003r.</t>
  </si>
  <si>
    <t>Kredyt 2004 - 40.000.000</t>
  </si>
  <si>
    <t>Kredyt 2005 - 70.000.000, w tym:</t>
  </si>
  <si>
    <t>na współfinansowanie inwestycji dofinansowanych z budżetu UE</t>
  </si>
  <si>
    <t>na finansowanie pozostałych inwestycji</t>
  </si>
  <si>
    <t>odsetki -od pozostałych kredytów</t>
  </si>
  <si>
    <t>razem odsetki</t>
  </si>
  <si>
    <t>Kredyt 2006 - 47.000.000, spłaty razem w tym:</t>
  </si>
  <si>
    <t>Kredyt 2007 - 22.500.000, spłaty razem w tym:</t>
  </si>
  <si>
    <t>Pożyczka z WFOŚ</t>
  </si>
  <si>
    <t xml:space="preserve">              odsetki</t>
  </si>
  <si>
    <t>RAZEM raty kapitałowe</t>
  </si>
  <si>
    <t>RAZEM odsetki</t>
  </si>
  <si>
    <t>Razem roczne obciążenia z tytułu spłaty długu</t>
  </si>
  <si>
    <t>relacja rocznych obciążeń do planowanych dochodów (z uwzgl. wszystkich zobowiązań)</t>
  </si>
  <si>
    <t>stan zadłużenia na koniec roku z uwzględnieniem wszystkich zobowiązań</t>
  </si>
  <si>
    <t>wskaźnik zadłużenia do dochodów w % z uwzględnieniem wszystkich zobowiązań</t>
  </si>
  <si>
    <t xml:space="preserve"> stan zadłużenia na koniec roku (z wyłączeniem zobowiązań z art. 114 ust. 3 ustawy o finansach publicznych)  </t>
  </si>
  <si>
    <t xml:space="preserve">wskaźnik zadłużenia do dochodów w % (z wyłączeniem zobowiązań z art. 114 ust. 3 ustawy o finansach publicznych)  </t>
  </si>
  <si>
    <t>(zgodnie z art. 114 ust. 2 i 3 ustawy o finansach publicznych)</t>
  </si>
  <si>
    <t>I kwartał</t>
  </si>
  <si>
    <t>II kwartał</t>
  </si>
  <si>
    <t>III kwartał</t>
  </si>
  <si>
    <t>IV kwartał</t>
  </si>
  <si>
    <t>Łącznie</t>
  </si>
  <si>
    <t>Stan zadłużenia na koniec poprzedniego roku</t>
  </si>
  <si>
    <t>Zobowiązania planowane do zaciągnięcia, bez uwzględniania zobowiązań na współfinansowanie projektów dofinansowanych z budżetu UE</t>
  </si>
  <si>
    <t>Spłata rat</t>
  </si>
  <si>
    <t>2810 dotacja celowa z budżetu na finansowanie lub dofinansowanie zadań zleconych do realizacji fundacjom</t>
  </si>
  <si>
    <t>2820 dotacja celowa z budżetu na finansowanie lub dofinansowanie zadań zleconych do realizacji stowarzyszeniom</t>
  </si>
  <si>
    <t>63095 Pozostała działalność - razem</t>
  </si>
  <si>
    <t>630 TURYSTYKA - Suma</t>
  </si>
  <si>
    <t>70001 Zakłady gospodarki mieszkaniowej</t>
  </si>
  <si>
    <t>2650 dotacja przedmiotowa z budżetu dla zakładu budżetowego</t>
  </si>
  <si>
    <t>70001 Zakłady gospodarki mieszkaniowej - razem</t>
  </si>
  <si>
    <t>4510 opłaty na rzecz budżetu państwa</t>
  </si>
  <si>
    <t>70005 Gospodarka gruntami i nieruchomościami - razem</t>
  </si>
  <si>
    <t>70021 Towarzystwa Budownictwa Społecznego</t>
  </si>
  <si>
    <t>6010 wydatki na zakup i objęcie akcji oraz wniesienie wkładów do spółek prawa handlowego</t>
  </si>
  <si>
    <t>70021 Towarzystwa Budownictwa Społecznego - razem</t>
  </si>
  <si>
    <t>7010 rozliczenia z bankami</t>
  </si>
  <si>
    <t>70095 Pozostała działalność - razem</t>
  </si>
  <si>
    <t>3031 różne wydatki na rzecz osób fizycznych</t>
  </si>
  <si>
    <t>4301 zakup usług pozostałych</t>
  </si>
  <si>
    <t>4411 podróże służbowe krajowe</t>
  </si>
  <si>
    <t>4421 podróże służbowe zagraniczne</t>
  </si>
  <si>
    <t>6061 wydatki na zakupy inwestycyjne jednostek budżetowych</t>
  </si>
  <si>
    <t>6062 wydatki na zakupy inwestycyjne jednostek budżetowych</t>
  </si>
  <si>
    <t>71004 Plany zagospodarowania przestrzennego - razem</t>
  </si>
  <si>
    <t>71013 Prace geodezyjne i kartograficzne (nieinwestycyjne) - razem</t>
  </si>
  <si>
    <t>71014 Opracowania geodezyjne i kartograficzne - razem</t>
  </si>
  <si>
    <t>71015 Nadzór budowlany - razem</t>
  </si>
  <si>
    <t>71035 Cmentarze - razem</t>
  </si>
  <si>
    <t>4350 opłaty za usługi internetowe</t>
  </si>
  <si>
    <t>71095 Pozostała działalność - razem</t>
  </si>
  <si>
    <t>75011 Urzędy wojewódzkie - razem</t>
  </si>
  <si>
    <t>75022 Rady gmin (miast i miast na prawach powiatu)</t>
  </si>
  <si>
    <t>75022 Rady gmin (miast i miast na prawach powiatu) - razem</t>
  </si>
  <si>
    <t>75023 Urzędy gmin (miast i miast na prawach powiatu) - razem</t>
  </si>
  <si>
    <t>75045 Komisje poborowe - razem</t>
  </si>
  <si>
    <t>3040 nagrody o charakterze szczególnym niezaliczone do wynagrodzeń</t>
  </si>
  <si>
    <t>4540 składki do organizacji międzynarodowych</t>
  </si>
  <si>
    <t>75095 Pozostała działalność - razem</t>
  </si>
  <si>
    <t>75101 Urzędy naczelnych organów władzy państwowej, kontroli i ochrony prawa - razem</t>
  </si>
  <si>
    <t>75404 Komendy wojewódzkie Policji</t>
  </si>
  <si>
    <t>75404 Komendy wojewódzkie Policji - razem</t>
  </si>
  <si>
    <t>3070 wydatki osobowe niezaliczone do uposażeń wypłacane żołnierzom i funkcjonariuszom</t>
  </si>
  <si>
    <t>4050 uposażenia żołnierzy zawodowych i nadterminowych oraz funkcjonariuszy</t>
  </si>
  <si>
    <t>4060 pozostałe należności żołnierzy zawodowych i nadterminowych oraz funkcjonariuszy</t>
  </si>
  <si>
    <t>4070 nagrody roczne dla żołnierzy zawodowych i nadterminowych oraz funkcjonariuszy</t>
  </si>
  <si>
    <t>4080 uposażenia i świadczenia pieniężne wypłacane przez okres roku żołnierzom i funkcjonariuszom zwolnionym ze służby</t>
  </si>
  <si>
    <t>4180 równoważniki pieniężne i ekwiwalenty dla żołnierzy i funkcjonariuszy</t>
  </si>
  <si>
    <t>4480 podatek od nieruchomości</t>
  </si>
  <si>
    <t>75411 Komendy powiatowe Państwowej Straży Pożarnej - razem</t>
  </si>
  <si>
    <t>75412 Ochotnicze straże pożarne</t>
  </si>
  <si>
    <t>75412 Ochotnicze straże pożarne - razem</t>
  </si>
  <si>
    <t>75414 Obrona cywilna</t>
  </si>
  <si>
    <t>75414 Obrona cywilna - razem</t>
  </si>
  <si>
    <t>4230 zakup leków i materiałów medycznych</t>
  </si>
  <si>
    <t>75416 Straż Miejska - razem</t>
  </si>
  <si>
    <t>75495 Pozostała działalność</t>
  </si>
  <si>
    <t>75495 Pozostała działalność - razem</t>
  </si>
  <si>
    <t>75647 Pobór podatków, opłat i niepodatkowych należności budżetowych</t>
  </si>
  <si>
    <t>4100 wynagrodzenia agencyjno - prowizyjne</t>
  </si>
  <si>
    <t>75647 Pobór podatków, opłat i niepodatkowych należności budżetowych - razem</t>
  </si>
  <si>
    <t>757 OBSŁUGA DŁUGU PUBLICZNEGO</t>
  </si>
  <si>
    <t>75702 Obsługa papierów wartościowych, kredytów i pożyczek jednostek samorządu terytorialnego</t>
  </si>
  <si>
    <t>8070 odsetki i dyskonto od krajowych skarbowych papierów wartościowych oraz od krajowych pożyczek i kredytów</t>
  </si>
  <si>
    <t>8110 odsetki od samorządowych papierów wartościowych</t>
  </si>
  <si>
    <t>75702 Obsługa papierów wartościowych, kredytów i pożyczek jednostek samorządu terytorialnego - razem</t>
  </si>
  <si>
    <t>prognoza dochodów własnych</t>
  </si>
  <si>
    <t>757 OBSŁUGA DŁUGU PUBLICZNEGO - Suma</t>
  </si>
  <si>
    <t>75818 Rezerwy ogólne i celowe</t>
  </si>
  <si>
    <t>4810 rezerwa-celowa na spłatę kredytów zaciąganych przez wspólnoty mieszkaniowe</t>
  </si>
  <si>
    <t>4810 rezerwy-celowa na podwyżki wynagrodzeń</t>
  </si>
  <si>
    <t>4810 rezerwy-celowa na realizację zadań przez podmioty prowadzące działalność pożytku publicznego</t>
  </si>
  <si>
    <t>4810 rezerwy-celowa na realizację zadań w ramach konkursu "Bezpieczna dzielnica"</t>
  </si>
  <si>
    <t>4810 rezerwy-celowa na realizację zadań z zakresu oświaty i edukacyjnej opieki wychowawczej</t>
  </si>
  <si>
    <t>4810 rezerwy-celowa na reorganizację gminnych jednostek organizacyjnych</t>
  </si>
  <si>
    <t>4810 rezerwy-celowa na udział miasta w projektach dofinansowanych przez UE</t>
  </si>
  <si>
    <t>4810 rezerwy-ogólna</t>
  </si>
  <si>
    <t>6800 rezerwy na inwestycje i zakupy inwestycyjne</t>
  </si>
  <si>
    <t>75818 Rezerwy ogólne i celowe - razem</t>
  </si>
  <si>
    <t>2930 wpłaty jednostek samorządu terytorialnego do budżetu państwa</t>
  </si>
  <si>
    <t>75832 Część równoważąca subwencji ogólnej dla powiatów - razem</t>
  </si>
  <si>
    <t>2540 dotacja podmiotowa z budżetu dla niepublicznej jednostki systemu oświaty</t>
  </si>
  <si>
    <t>2590 dotacje podmiotowe z budżetu dla publicznej jednostki systemu oświaty prowadzonej przez osobę prawną inną niż j.s.t. oraz przez osobę fizyczną</t>
  </si>
  <si>
    <t>2910 zwrot dotacji wykorzystanych niezgodnie z przeznaczeniem lub pobranych w nadmiernej wysokości</t>
  </si>
  <si>
    <t>3240 stypendia oraz inne formy pomocy dla uczniów</t>
  </si>
  <si>
    <t>4240 zakup pomocy naukowych, dydaktycznych i książek</t>
  </si>
  <si>
    <t>4560 odsetki od dotacji wykorzystanych niezgodnie z przeznaczeniem lub pobranych w nadmiernej wysokości</t>
  </si>
  <si>
    <t>80101 Szkoły podstawowe - razem</t>
  </si>
  <si>
    <t>80102 Szkoły podstawowe specjalne - razem</t>
  </si>
  <si>
    <t>2310 dotacje celowe przekazane gminie na zadania bieżące realizowane na podstawie porozumień (umów) między j.s.t.</t>
  </si>
  <si>
    <t>2510 dotacja podmiotowa z budżetu dla zakładu budżetowego</t>
  </si>
  <si>
    <t>6210 dotacje celowe z budżetu na finansowanie lub dofinansowanie kosztów realizacji inwestycji i zakupów inwestycyjnych zakładów budżetowych</t>
  </si>
  <si>
    <t>80104 Przedszkola - razem</t>
  </si>
  <si>
    <t>80110 Gimnazja - razem</t>
  </si>
  <si>
    <t>80111 Gimnazja specjalne</t>
  </si>
  <si>
    <t>80111 Gimnazja specjalne - razem</t>
  </si>
  <si>
    <t>80113 Dowożenie uczniów do szkół</t>
  </si>
  <si>
    <t>80113 Dowożenie uczniów do szkół - razem</t>
  </si>
  <si>
    <t>80120 Licea ogólnokształcące - razem</t>
  </si>
  <si>
    <t xml:space="preserve"> 1)*</t>
  </si>
  <si>
    <t xml:space="preserve"> - wykup terenów (w tym Droga Różowa - etap IV)</t>
  </si>
  <si>
    <t>środki refundowane z EFPR</t>
  </si>
  <si>
    <t>wkład finansowy</t>
  </si>
  <si>
    <t>wkład rzeczowy - aport gruntu</t>
  </si>
  <si>
    <t>ŹRÓDŁA FINANSOWANIA PLANOWANYCH NAKŁADÓW z tego:</t>
  </si>
  <si>
    <t>UWAGA:</t>
  </si>
  <si>
    <t>1)</t>
  </si>
  <si>
    <t>Zestawienie kosztów poniesionych i do poniesienia w latach 2004 - 2006 na zadanie inwestycyjne pn. "Droga Różowa etap IV" - objęte wnioskiem o dofinansowanie z EFPR</t>
  </si>
  <si>
    <t>ROZDZIAŁ  90004  UTRZYMANIE ZIELENI W MIASTACH I GMINACH</t>
  </si>
  <si>
    <t>ROZDZIAŁ  90015   OŚWIETLENIE  ULIC</t>
  </si>
  <si>
    <t>ROZDZIAŁ  90095 POZOSTAŁA DZIAŁALNOŚĆ</t>
  </si>
  <si>
    <t>80121 Licea ogólnokształcące specjalne</t>
  </si>
  <si>
    <t>80121 Licea ogólnokształcące specjalne - razem</t>
  </si>
  <si>
    <t>80123 Licea profilowane</t>
  </si>
  <si>
    <t>80123 Licea profilowane - razem</t>
  </si>
  <si>
    <t>80130 Szkoły zawodowe - razem</t>
  </si>
  <si>
    <t>80132 Szkoły artystyczne - razem</t>
  </si>
  <si>
    <t>80134 Szkoły zawodowe specjalne</t>
  </si>
  <si>
    <t>80134 Szkoły zawodowe specjalne - razem</t>
  </si>
  <si>
    <t>80140 Centra kształcenia ustawicznego i praktycznego oraz ośrodki dokształcania zawodowego - razem</t>
  </si>
  <si>
    <t>80141 Zakłady kształcenia nauczycieli</t>
  </si>
  <si>
    <t>80141 Zakłady kształcenia nauczycieli - razem</t>
  </si>
  <si>
    <t>80146 Dokształcanie i doskonalenie nauczycieli</t>
  </si>
  <si>
    <t>80146 Dokształcanie i doskonalenie nauczycieli - razem</t>
  </si>
  <si>
    <t>80195 Pozostała działalność - razem</t>
  </si>
  <si>
    <t>80197 Gospodarstwa pomocnicze</t>
  </si>
  <si>
    <t>2660 dotacja przedmiotowa z budżetu dla gospodarstwa pomocniczego</t>
  </si>
  <si>
    <t>80197 Gospodarstwa pomocnicze - razem</t>
  </si>
  <si>
    <t>803 SZKOLNICTWO WYŻSZE</t>
  </si>
  <si>
    <t>80309 Pomoc materialna dla studentów</t>
  </si>
  <si>
    <t>3250 stypendia różne</t>
  </si>
  <si>
    <t>80309 Pomoc materialna dla studentów - razem</t>
  </si>
  <si>
    <t>803 SZKOLNICTWO WYŻSZE - Suma</t>
  </si>
  <si>
    <t>85111 Szpitale ogólne</t>
  </si>
  <si>
    <t>6300 wydatki na pomoc finansową udzielaną między jednostkami samorządu terytorialnego na dofinansowanie własnych zadań inwestycyjnych i zakupów inwestycyjnych</t>
  </si>
  <si>
    <t>85111 Szpitale ogólne - razem</t>
  </si>
  <si>
    <t>85141 Ratownictwo medyczne - razem</t>
  </si>
  <si>
    <t>85149 Programy polityki zdrowotnej</t>
  </si>
  <si>
    <t>85149 Programy polityki zdrowotnej - razem</t>
  </si>
  <si>
    <t>85153 Zwalczanie narkomanii</t>
  </si>
  <si>
    <t>2560 dotacja podmiotowa z budżetu dla samodzielnego publicznego zakładu opieki zdrowotnej</t>
  </si>
  <si>
    <t>85153 Zwalczanie narkomanii - razem</t>
  </si>
  <si>
    <t>85154 Przeciwdziałanie alkoholizmowi</t>
  </si>
  <si>
    <t>2830 dotacja celowa z budżetu na finansowanie lub dofinansowanie zadań zleconych do realizacji pozostałym jednostkom nie zaliczanym do sektora finansów publicznych</t>
  </si>
  <si>
    <t>4220 zakup środków żywności</t>
  </si>
  <si>
    <t>6220 dotacje celowe z budżetu na finansowanie lub dofinansowanie kosztów realizacji inwestycji i zakupów inwestycyjnych innych jednostek sektora finansów publicznych</t>
  </si>
  <si>
    <t>85154 Przeciwdziałanie alkoholizmowi - razem</t>
  </si>
  <si>
    <t>4130 składki na ubezpieczenia zdrowotne</t>
  </si>
  <si>
    <t>85156 Składki na ubezpieczenia zdrowotne oraz świadczenia dla osób nie objętych obowiązkiem ubezpieczenia zdrowotnego - razem</t>
  </si>
  <si>
    <t>85158 Izby wytrzeźwień - razem</t>
  </si>
  <si>
    <t>85195 Pozostała działalność</t>
  </si>
  <si>
    <t>85195 Pozostała działalność - razem</t>
  </si>
  <si>
    <t>2320 dotacje celowe przekazane dla powiatu na zadania bieżące realizowane na podstawie porozumień (umów) między j.s.t</t>
  </si>
  <si>
    <t>3110 świadczenia społeczne</t>
  </si>
  <si>
    <t>85201 Placówki opiekuńczo - wychowawcze - razem</t>
  </si>
  <si>
    <t>85202 Domy pomocy społecznej - razem</t>
  </si>
  <si>
    <t>85203 Ośrodki wsparcia - razem</t>
  </si>
  <si>
    <t>85204 Rodziny zastępcze - razem</t>
  </si>
  <si>
    <t>85212 Świadczenia rodzinne oraz składki na ubezpieczenia emerytalne i rentowe z ubezpieczenia społecznego - razem</t>
  </si>
  <si>
    <t>85213 Składki na ubezpieczenie zdrowotne opłacane za osoby pobierające niektóre świadczenia z pomocy społecznej oraz niektóre świadczenia rodzinne - razem</t>
  </si>
  <si>
    <t>85214 Zasiłki i pomoc w naturze oraz składki na ubezpieczenia społeczne - razem</t>
  </si>
  <si>
    <t>85215 Dodatki mieszkaniowe</t>
  </si>
  <si>
    <t>85215 Dodatki mieszkaniowe - razem</t>
  </si>
  <si>
    <t>85219 Ośrodki pomocy społecznej - razem</t>
  </si>
  <si>
    <t>85226 Ośrodki adopcyjno - opiekuńcze</t>
  </si>
  <si>
    <t>85226 Ośrodki adopcyjno - opiekuńcze - razem</t>
  </si>
  <si>
    <t>85228 usługi opiekuńcze i specjalistyczne usługi opiekuńcze - razem</t>
  </si>
  <si>
    <t>85295 Pozostała działalność - razem</t>
  </si>
  <si>
    <t>85305 Żłobki - razem</t>
  </si>
  <si>
    <t>85321 Zespoły do spraw orzekania o niepełnosprawności - razem</t>
  </si>
  <si>
    <t>85333 Powiatowe urzędy pracy - razem</t>
  </si>
  <si>
    <t>85395 Pozostała działalność</t>
  </si>
  <si>
    <t>85395 Pozostała działalność - razem</t>
  </si>
  <si>
    <t>85401 Świetlice szkolne</t>
  </si>
  <si>
    <t>85401 Świetlice szkolne - razem</t>
  </si>
  <si>
    <t>85403 Specjalne ośrodki szkolno - wychowawcze - razem</t>
  </si>
  <si>
    <t>85406 Poradnie psychologiczno - pedagogiczne, w tym poradnie specjalistyczne</t>
  </si>
  <si>
    <t>85406 Poradnie psychologiczno - pedagogiczne, w tym poradnie specjalistyczne - razem</t>
  </si>
  <si>
    <t>85407 Placówki wychowania pozaszkolnego - razem</t>
  </si>
  <si>
    <t>85410 Internaty i bursy szkolne - razem</t>
  </si>
  <si>
    <t>85412 Kolonie i obozy oraz inne formy wypoczynku dzieci i młodzieży szkolnej, a także szkolenia młodzieży</t>
  </si>
  <si>
    <t>85412 Kolonie i obozy oraz inne formy wypoczynku dzieci i młodzieży szkolnej, a także szkolenia młodzieży - razem</t>
  </si>
  <si>
    <t>85415 Pomoc materialna dla uczniów - razem</t>
  </si>
  <si>
    <t>85417 Szkolne schroniska młodzieżowe</t>
  </si>
  <si>
    <t>85417 Szkolne schroniska młodzieżowe - razem</t>
  </si>
  <si>
    <t>85419 Ośrodki rewalidacyjno - wychowawcze</t>
  </si>
  <si>
    <t>85419 Ośrodki rewalidacyjno - wychowawcze - razem</t>
  </si>
  <si>
    <t>85446 Dokształcanie i doskonalenie nauczycieli</t>
  </si>
  <si>
    <t>85446 Dokształcanie i doskonalenie nauczycieli - razem</t>
  </si>
  <si>
    <t>85495 Pozostała działalność</t>
  </si>
  <si>
    <t>85495 Pozostała działalność - razem</t>
  </si>
  <si>
    <t>w tym wydatki majątkowe</t>
  </si>
  <si>
    <t>Rozdz. 92601 - obiekty spotrowe</t>
  </si>
  <si>
    <t>Hala Widowiskowo - Sportowa</t>
  </si>
  <si>
    <r>
      <t xml:space="preserve">Razem roczne obciążenia z tytułu spłaty długu </t>
    </r>
    <r>
      <rPr>
        <i/>
        <sz val="9"/>
        <rFont val="Arial CE"/>
        <family val="2"/>
      </rPr>
      <t xml:space="preserve">(z wyłączeniem zobowiązań z art. 113 ust. 3 ustawy o finansach publicznych)  </t>
    </r>
  </si>
  <si>
    <r>
      <t xml:space="preserve">relacja zobowiązań do planowanych dochodów </t>
    </r>
    <r>
      <rPr>
        <i/>
        <sz val="9"/>
        <rFont val="Arial CE"/>
        <family val="2"/>
      </rPr>
      <t xml:space="preserve">(z wyłączeniem zobowiązań z art. 113 ust. 3 ustawy o finansach publicznych)  </t>
    </r>
  </si>
  <si>
    <r>
      <t xml:space="preserve">Planowana kwota długu na koniec każdego kwartału 2005 roku - </t>
    </r>
    <r>
      <rPr>
        <i/>
        <sz val="11"/>
        <rFont val="Arial CE"/>
        <family val="2"/>
      </rPr>
      <t>z wyłączeniem zobowiązań na współfinansowanie inwestycji dofinansowanych z budżetu UE</t>
    </r>
  </si>
  <si>
    <t>90001 Gospodarka ściekowa i ochrona wód</t>
  </si>
  <si>
    <t>90001 Gospodarka ściekowa i ochrona wód - razem</t>
  </si>
  <si>
    <t>90002 Gospodarka odpadami</t>
  </si>
  <si>
    <t>90002 Gospodarka odpadami - razem</t>
  </si>
  <si>
    <t>90003 Oczyszczanie miast i wsi</t>
  </si>
  <si>
    <t>90003 Oczyszczanie miast i wsi - razem</t>
  </si>
  <si>
    <t>90004 Utrzymanie zieleni w miastach i gminach</t>
  </si>
  <si>
    <t>90004 Utrzymanie zieleni w miastach i gminach - razem</t>
  </si>
  <si>
    <t>90013 Schroniska dla zwierząt - razem</t>
  </si>
  <si>
    <t>90015 Oświetlenie ulic, placów i dróg - razem</t>
  </si>
  <si>
    <t>90017 Zakłady gospodarki komunalnej - razem</t>
  </si>
  <si>
    <t>90095 Pozostała działalność - razem</t>
  </si>
  <si>
    <t>92105 Pozostałe zadania w zakresie kultury</t>
  </si>
  <si>
    <t>2480 dotacja podmiotowa z budżetu dla samorządowej instytucji kultury</t>
  </si>
  <si>
    <t>92105 Pozostałe zadania w zakresie kultury - razem</t>
  </si>
  <si>
    <t>92106 Teatry dramatyczne i lalkowe - razem</t>
  </si>
  <si>
    <t>92109 Domy i ośrodki kultury, świetlice i kluby</t>
  </si>
  <si>
    <t>92109 Domy i ośrodki kultury, świetlice i kluby - razem</t>
  </si>
  <si>
    <t>92116 Biblioteki</t>
  </si>
  <si>
    <t>92116 Biblioteki - razem</t>
  </si>
  <si>
    <t>92118 Muzea</t>
  </si>
  <si>
    <t>92118 Muzea - razem</t>
  </si>
  <si>
    <t>92120 Ochrona i konserwacja zabytków</t>
  </si>
  <si>
    <t>2720 dotacje celowe z budżetu na finansowanie lub dofinansowanie prac remontowych i konserwatorskich obiektów zabytkowych przekazane jednostkom niezaliczanym do sektora finansów publicznych</t>
  </si>
  <si>
    <t>92120 Ochrona i konserwacja zabytków - razem</t>
  </si>
  <si>
    <t>92601 Obiekty sportowe - razem</t>
  </si>
  <si>
    <t>92605 Zadania w zakresie kultury fizycznej i sportu - razem</t>
  </si>
  <si>
    <t>3020 wydatki osobowe nie zaliczone do wynagrodzeń</t>
  </si>
  <si>
    <t>92116 Biblioteki - Suma</t>
  </si>
  <si>
    <t>I. Plan dotacji na realizację zadań zleconych</t>
  </si>
  <si>
    <t>II. Plan wydatków na realizację zadań zleconych</t>
  </si>
  <si>
    <t>3020wydatki osobowe niezaliczone do wynagrodzeń</t>
  </si>
  <si>
    <t>Plan finansowy zadań z zakresu administracji rządowej                                                                                                                                     oraz innych zadań zleconych ustawami na 2005r.</t>
  </si>
  <si>
    <t>RD Babie Doły</t>
  </si>
  <si>
    <t>RD Chwarzno - Wiczlino</t>
  </si>
  <si>
    <t>RD Chylonia</t>
  </si>
  <si>
    <t>RD Cisowa</t>
  </si>
  <si>
    <t>RD Dąbrowa</t>
  </si>
  <si>
    <t>RD Działki Leśne</t>
  </si>
  <si>
    <t>RD Grabówek</t>
  </si>
  <si>
    <t>RD Kamienna Góra</t>
  </si>
  <si>
    <t>RD Karwiny</t>
  </si>
  <si>
    <t>RD Leszczynki</t>
  </si>
  <si>
    <t>RD Mały Kack</t>
  </si>
  <si>
    <t>RD Obłuże</t>
  </si>
  <si>
    <t>RD Oksywie</t>
  </si>
  <si>
    <t>RD Orłowo</t>
  </si>
  <si>
    <t>RD Pogórze</t>
  </si>
  <si>
    <t>RD Pustki Cisowskie</t>
  </si>
  <si>
    <t>RD Redłowo</t>
  </si>
  <si>
    <t>RD Śródmieście</t>
  </si>
  <si>
    <t>RD Wielki Kack</t>
  </si>
  <si>
    <t>RD Witom.- Radiostacja</t>
  </si>
  <si>
    <t>RD Witom.-Leśniczówka</t>
  </si>
  <si>
    <t>RD Wzg. Św. Maksymiliana</t>
  </si>
  <si>
    <t>60016 Drogi publiczne gminne - Suma</t>
  </si>
  <si>
    <t>63095 Pozostała działalność - Suma</t>
  </si>
  <si>
    <t>75404 Komendy wojewódzkie Policji - Suma</t>
  </si>
  <si>
    <t>75412 Ochotnicze straże pożarne - Suma</t>
  </si>
  <si>
    <t>75495 Pozostała działalność - Suma</t>
  </si>
  <si>
    <t>85153 Zwalczanie narkomanii - Suma</t>
  </si>
  <si>
    <t>85195 Pozostała działalność - Suma</t>
  </si>
  <si>
    <t>85401 Świetlice szkolne - Suma</t>
  </si>
  <si>
    <t>85406 Poradnie psychologiczno - pedagogiczne, w tym poradnie specjalistyczne - Suma</t>
  </si>
  <si>
    <t>85412 Kolonie i obozy oraz inne formy wypoczynku dzieci i młodzieży szkolnej, a także szkolenia młodzieży - Suma</t>
  </si>
  <si>
    <t>Plan przychodów i wydatków funduszy celowych na 2005 rok</t>
  </si>
  <si>
    <t>Gminny Fundusz Ochrony Środowiska i Gospodarki Wodnej</t>
  </si>
  <si>
    <t>kwota w zł</t>
  </si>
  <si>
    <t xml:space="preserve"> I.</t>
  </si>
  <si>
    <t xml:space="preserve">  Stan Funduszu na początek roku</t>
  </si>
  <si>
    <t xml:space="preserve">    </t>
  </si>
  <si>
    <t>Stan środków pieniężnych</t>
  </si>
  <si>
    <t>Należności</t>
  </si>
  <si>
    <t xml:space="preserve">Zobowiązania (minus)                                                                                                  </t>
  </si>
  <si>
    <t xml:space="preserve"> </t>
  </si>
  <si>
    <t xml:space="preserve">    II.</t>
  </si>
  <si>
    <t xml:space="preserve">  Przychody</t>
  </si>
  <si>
    <t>0690</t>
  </si>
  <si>
    <t>wpływy z różnych opłat</t>
  </si>
  <si>
    <t>0970</t>
  </si>
  <si>
    <t>wpływy z różnych dochodów</t>
  </si>
  <si>
    <t>Razem</t>
  </si>
  <si>
    <t xml:space="preserve">III. </t>
  </si>
  <si>
    <t xml:space="preserve">  Wydatki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</si>
  <si>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</si>
  <si>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</si>
  <si>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zakup materiałów i wyposażenia</t>
  </si>
  <si>
    <t>zakup usług pozostałych</t>
  </si>
  <si>
    <t>wydatki inwestycyjne funduszy celowych</t>
  </si>
  <si>
    <t>dotacje z funduszy celowych na finansowanie lub dofinansowanie kosztów realizacji inwestycji i zakupów inwestycyjnych jednostek sektora finansów publicznych</t>
  </si>
  <si>
    <t>IV.</t>
  </si>
  <si>
    <t xml:space="preserve">  Stan Funduszu na koniec roku</t>
  </si>
  <si>
    <t>Rodzaje wydatków GFOŚ i GW</t>
  </si>
  <si>
    <t xml:space="preserve">Edukacja ekologiczna </t>
  </si>
  <si>
    <t>Wspomaganie systemów kontrolno-pomiarowych stanu środowiska oraz systemów pomiarowych zużycia wody i ciepła</t>
  </si>
  <si>
    <t>Realizowanie zadań modernizacyjnych i inwestycyjnych służących ochronie środowiska</t>
  </si>
  <si>
    <t>Urządzanie i utrzymywanie terenów zieleni, zadrzewień, zakrzewień oraz parków ustanowionych przez Radę Miasta</t>
  </si>
  <si>
    <t>Wspieranie wykorzystania lokalnych źródeł energii odnawialnej oraz pomoc dla wprowadzenia bardziej przyjaznych dla środowiska nośników energii</t>
  </si>
  <si>
    <t>Inne zadania służące ochronie środowiska i gospodarce wodnej</t>
  </si>
  <si>
    <t>Pozostałe koszty</t>
  </si>
  <si>
    <t>Powiatowy Fundusz Ochrony Środowiska i Gospodarki Wodnej</t>
  </si>
  <si>
    <t>I.</t>
  </si>
  <si>
    <t>II.</t>
  </si>
  <si>
    <t xml:space="preserve">  wpływy z różnych dochodów</t>
  </si>
  <si>
    <t>III.</t>
  </si>
  <si>
    <t>Stan Funduszu na koniec roku</t>
  </si>
  <si>
    <r>
      <t xml:space="preserve">Dział </t>
    </r>
    <r>
      <rPr>
        <b/>
        <sz val="12"/>
        <rFont val="Times New Roman"/>
        <family val="1"/>
      </rPr>
      <t>900</t>
    </r>
    <r>
      <rPr>
        <sz val="12"/>
        <rFont val="Times New Roman"/>
        <family val="1"/>
      </rPr>
      <t xml:space="preserve"> - Gospodarka komunalna i ochrona środowiska</t>
    </r>
  </si>
  <si>
    <r>
      <t xml:space="preserve">rozdz. </t>
    </r>
    <r>
      <rPr>
        <b/>
        <sz val="12"/>
        <rFont val="Times New Roman"/>
        <family val="1"/>
      </rPr>
      <t>90011</t>
    </r>
    <r>
      <rPr>
        <sz val="12"/>
        <rFont val="Times New Roman"/>
        <family val="1"/>
      </rPr>
      <t xml:space="preserve"> – fundusz ochrony środowiska i gospodarki wodnej</t>
    </r>
  </si>
  <si>
    <t>90003 Oczyszczanie miast i wsi - Suma</t>
  </si>
  <si>
    <t>90004 Utrzymanie zieleni w miastach i gminach - Suma</t>
  </si>
  <si>
    <t>92105 Pozostałe zadania w zakresie kultury - Suma</t>
  </si>
  <si>
    <t>92109 Domy i ośrodki kultury, świetlice i kluby - Suma</t>
  </si>
  <si>
    <t>Plan finansowy dzielnic na 2005 rok</t>
  </si>
  <si>
    <t>WIELOLETNI   PROGRAM   INWESTYCYJNY  NA   LATA   2005 - 2007</t>
  </si>
  <si>
    <t>III. Plan dochodów związanych z realizacją zadań zleconych, podlegających przekazaniu do budżetu państwa</t>
  </si>
  <si>
    <t>Dz.</t>
  </si>
  <si>
    <t>Rozdz.</t>
  </si>
  <si>
    <t>§</t>
  </si>
  <si>
    <t>Treść</t>
  </si>
  <si>
    <t>Kwota</t>
  </si>
  <si>
    <t>dochody budżetu państwa związane z realizacją zadań zlecanych jednostkom samorządu terytorialnego</t>
  </si>
  <si>
    <t>GOSPODARKA MIESZKANIOWA</t>
  </si>
  <si>
    <t>Gospodarka gruntami i nieruchomościami</t>
  </si>
  <si>
    <t>ADMINISTRACJA PUBLICZNA</t>
  </si>
  <si>
    <t>Urzędy wojewódzkie</t>
  </si>
  <si>
    <t>Starostwa powiatowe</t>
  </si>
  <si>
    <t>RÓŻNA DZIAŁALNOŚĆ</t>
  </si>
  <si>
    <t>Obrona cywilna</t>
  </si>
  <si>
    <t>dotacje celowe otrzymane z budżetu państwa na realizację zadań bieżących z zakresu administracji rządowej zleconych gminom</t>
  </si>
  <si>
    <t>odsetki</t>
  </si>
  <si>
    <t>BEZPIECZEŃSTWO PUBLICZNE I OCHRONA PRZECIWPOŻAROWA</t>
  </si>
  <si>
    <t>Komendy powiatowe Policji</t>
  </si>
  <si>
    <t>Komendy powiatowe Państwowej Straży Pożarnej</t>
  </si>
  <si>
    <t>OCHRONA ZDROWIA</t>
  </si>
  <si>
    <t>Inspekcja Sanitarna</t>
  </si>
  <si>
    <t>OPIEKA SPOŁECZNA</t>
  </si>
  <si>
    <t>Ośrodki wsparcia</t>
  </si>
  <si>
    <t>Usługi opiekuńcze i specjalistyczne usługi opiekuńcze</t>
  </si>
  <si>
    <t>OGÓŁEM</t>
  </si>
  <si>
    <t xml:space="preserve">IV. Plan dochodów miasta związanych z realizacją zadań zleconych </t>
  </si>
  <si>
    <t>dochody j.s.t. związane z realizacją zadań z zakresu administracji rządowej oraz innych zadań zleconych ustawami</t>
  </si>
  <si>
    <t>JEDNOSTKA   REALIZUJĄCA  -  URZĄD  MIASTA   GDYNI   WYDZIAŁ  INWESTYCJI</t>
  </si>
  <si>
    <t>lp.</t>
  </si>
  <si>
    <t>Nazwa zadania inwestycyjnego</t>
  </si>
  <si>
    <t>Cel zadania</t>
  </si>
  <si>
    <t>planowane rozpoczęcie</t>
  </si>
  <si>
    <t>planowane zakończenie</t>
  </si>
  <si>
    <t xml:space="preserve">wartość inwestycji </t>
  </si>
  <si>
    <t>nakłady poniesione do 31.12.2004</t>
  </si>
  <si>
    <t>Nakłady do poniesienia w latach</t>
  </si>
  <si>
    <t>INWESTYCJE  ŁĄCZNIE</t>
  </si>
  <si>
    <t>I</t>
  </si>
  <si>
    <t>DZIAŁ  600  TRANSPORT  I  ŁĄCZNOŚĆ</t>
  </si>
  <si>
    <t>prognoza dochodów ogółem</t>
  </si>
  <si>
    <t xml:space="preserve">Muzeum Miasta </t>
  </si>
  <si>
    <t>ROZDZIAŁ 60004 LOKALNY TRANSPORT ZBIOROWY</t>
  </si>
  <si>
    <t xml:space="preserve"> - rozwój proekologicznego transportu publicznego w Gdyni</t>
  </si>
  <si>
    <t>poprawa jakości transportu zbiorowego</t>
  </si>
  <si>
    <t>ROZDZIAŁ  60015  DROGI  PUBLICZNE  W  MIASTACH  NA  PRAWACH  POWIATU</t>
  </si>
  <si>
    <t xml:space="preserve"> -  Droga Różowa - etap III faza 1b - węzeł Al. Zwycięstwa - Wielkopolska</t>
  </si>
  <si>
    <t xml:space="preserve">zwiększenie przepustowości i usprawnienie skrzyżowania </t>
  </si>
  <si>
    <r>
      <t xml:space="preserve">- Budowa światłowodowej sieci szkieletowej i infokiosków upowszechniających internet w Gdyni - I etap </t>
    </r>
    <r>
      <rPr>
        <i/>
        <sz val="8"/>
        <rFont val="Arial"/>
        <family val="2"/>
      </rPr>
      <t>(realizuje Wydz. Informatyki)</t>
    </r>
  </si>
  <si>
    <t xml:space="preserve"> - Droga Różowa - etap III faza 2</t>
  </si>
  <si>
    <t xml:space="preserve">zwiększenie przepustowości sieci dróg i odciążenie śródmieścia Gdyni </t>
  </si>
  <si>
    <t>*</t>
  </si>
  <si>
    <t xml:space="preserve"> - Trasa Kwiatkowskiego - III etap</t>
  </si>
  <si>
    <t xml:space="preserve">zwiększenie dostępności drogowej miasta i portu  </t>
  </si>
  <si>
    <t xml:space="preserve"> - ulica Janka Wiśniewskiego - II etap </t>
  </si>
  <si>
    <t xml:space="preserve"> - dokumentacja przyszłościowa (w tym Droga Różowa - etap IV i Obwodowa Północna)</t>
  </si>
  <si>
    <t>przygotowanie zadań do realizacji</t>
  </si>
  <si>
    <t>regulacje terenowe umożliwiające realizację poszczególnych zadań</t>
  </si>
  <si>
    <t xml:space="preserve"> ROZDZIAŁ   60016  DROGI  PUBLICZNE  GMINNE</t>
  </si>
  <si>
    <t xml:space="preserve"> - modernizacja ulic gminnych</t>
  </si>
  <si>
    <t xml:space="preserve">poprawa lokalnego systemu drogowego </t>
  </si>
  <si>
    <t>w tym kontynuacje z 2004 roku</t>
  </si>
  <si>
    <t>w tym tematy nowe</t>
  </si>
  <si>
    <t xml:space="preserve"> - dokumentacja przyszłościowa</t>
  </si>
  <si>
    <t xml:space="preserve"> - wykup terenów</t>
  </si>
  <si>
    <t>II</t>
  </si>
  <si>
    <t>DZIAŁ  630 TURYSTYKA - ROZDZIAŁ  63095  POZOSTAŁA DZIAŁALNOŚĆ</t>
  </si>
  <si>
    <t>**</t>
  </si>
  <si>
    <t xml:space="preserve"> - rozwój turystyki w rejonie Zatoki Gdańskiej ( program PHARE - koszt gminy )</t>
  </si>
  <si>
    <t xml:space="preserve">zwiększenie atrakcyjności turystycznej miasta (rozbudowa basenu jachtowego) </t>
  </si>
  <si>
    <t>III</t>
  </si>
  <si>
    <t xml:space="preserve">DZIAŁ 710 DZIAŁALNOŚĆ USŁUGOWA - ROZDZIAŁ 71095 POZOSTAŁA DZIAŁALNOŚĆ     </t>
  </si>
  <si>
    <t xml:space="preserve"> - Pomorski Park Technologiczny</t>
  </si>
  <si>
    <t>Rozbudowa lokalnej infrastruktury społeczeństwa informacyjnego</t>
  </si>
  <si>
    <t xml:space="preserve">podniesienie poziomu nowoczesności innowacyjności gdyńskiej gospodarki </t>
  </si>
  <si>
    <t>IV</t>
  </si>
  <si>
    <t xml:space="preserve"> DZIAŁ  801 -  OŚWIATA I WYCHOWANIE</t>
  </si>
  <si>
    <t xml:space="preserve">  ROZDZIAŁ  80101   SZKOŁY PODSTAWOWE</t>
  </si>
  <si>
    <t xml:space="preserve"> - przebudowa szkół</t>
  </si>
  <si>
    <t>poprawa stanu technicznego obiektów oświatowych</t>
  </si>
  <si>
    <t xml:space="preserve">  ROZDZIAŁ  80120  LICEA  OGÓLNOKSZTAŁCĄCE</t>
  </si>
  <si>
    <t>V</t>
  </si>
  <si>
    <t>DZIAŁ  852  ROZDZIAŁ  85202  DOMY  POMOCY  SPOŁECZNEJ</t>
  </si>
  <si>
    <t>VI</t>
  </si>
  <si>
    <t xml:space="preserve"> DZIAŁ  900   GOSPODARKA  KOMUNALNA  I  OCHRONA  ŚRODOWISKA</t>
  </si>
  <si>
    <t xml:space="preserve"> ROZDZIAŁ  90001  GOSPODARKA ŚCIEKOWA I OCHRONA WÓD</t>
  </si>
  <si>
    <t xml:space="preserve"> - regulacje cieków </t>
  </si>
  <si>
    <t>eliminowanie zanieczyszczeń wprowadzanych do wód powierzchniowych</t>
  </si>
  <si>
    <t xml:space="preserve"> - uzupełnienia kanalizacji sanitarnej i sieci wodociągowej</t>
  </si>
  <si>
    <t>uzupełnienie uzbrojenia terenów zurbanizowanych (ochrona wód przybrzeżnych)</t>
  </si>
  <si>
    <t xml:space="preserve"> - tereny zielone</t>
  </si>
  <si>
    <t>rozwój terenów zielonych w mieście</t>
  </si>
  <si>
    <t>poprawa bezpieczeństwa</t>
  </si>
  <si>
    <t xml:space="preserve"> - uzbrojenie obszaru Gdynia-Zachód</t>
  </si>
  <si>
    <t>rozbudowa infrastruktury na terenach rozwojowych</t>
  </si>
  <si>
    <t xml:space="preserve"> - zaplecze ZCK - II etap</t>
  </si>
  <si>
    <t>poprawa stanu technicznego obiektów</t>
  </si>
  <si>
    <t xml:space="preserve"> - dokumentacja przyszłościowa </t>
  </si>
  <si>
    <t xml:space="preserve"> LOKALNE INICJATYWY INWESTYCYJNE</t>
  </si>
  <si>
    <t>uzbrojenie terenów pod budownictwo mieszkaniowe</t>
  </si>
  <si>
    <t>VII</t>
  </si>
  <si>
    <t xml:space="preserve"> DZIAŁ  921  KULTURA  I  OCHRONA  DZIEDZICTWA  NARODOWEGO  </t>
  </si>
  <si>
    <t xml:space="preserve"> ROZDZIAŁ  92118  MUZEA</t>
  </si>
  <si>
    <t xml:space="preserve"> - Muzeum Miasta Gdyni</t>
  </si>
  <si>
    <t>zachowanie tożsamości kulturowej miasta (budowa nowego obiektu)</t>
  </si>
  <si>
    <t xml:space="preserve"> ROZDZIAŁ 92106  TEATRY DRAMATYCZNE I LALKOWE</t>
  </si>
  <si>
    <t>podniesienie atrakcyjności kulturalnej i turystycznej miasta</t>
  </si>
  <si>
    <t>VIII</t>
  </si>
  <si>
    <t xml:space="preserve"> DZIAŁ  926  ROZDZIAŁ  92601   KULTURA  FIZYCZNA  I  SPORT  -  OBIEKTY SPORTOWE</t>
  </si>
  <si>
    <t xml:space="preserve"> - hala sportowo-widowiskowa</t>
  </si>
  <si>
    <t>zagospodarowanie terenów sportowych (budowa nowego obiektu)</t>
  </si>
  <si>
    <t xml:space="preserve">  + dofinansowanie ze środków MENiS</t>
  </si>
  <si>
    <t xml:space="preserve"> - budowa basenu </t>
  </si>
  <si>
    <t>rozbudowa infrastruktury sportowej</t>
  </si>
  <si>
    <t>U W A G A :</t>
  </si>
  <si>
    <t>dla zadań przewidzianych do realizacji z udziałem środków z funduszy strukturalnych Unii Europejskiej wydatki zaplanowano z uwzględnieniem  podatku VAT jako kosztu kwalifikowanego (22%); kwoty uwzględnione w tabeli oznaczają wysokość wkładu własnego gminy</t>
  </si>
  <si>
    <t>dla zadań realizowanych w ramach programu PHARE wydatki zaplanowano z uwzględnieniem podatku VAT od kwoty wkładu własnego i przy przeliczeniu według kursu EURO w wysokości 4,5 zł; kowty uwzględnione w tabeli oznaczają wysokość wydatków z budżetu gminy</t>
  </si>
  <si>
    <t>Dział</t>
  </si>
  <si>
    <t>Rozdział</t>
  </si>
  <si>
    <t>Paragraf</t>
  </si>
  <si>
    <t>Zadania własne gminy</t>
  </si>
  <si>
    <t>Zadania własne powiatu</t>
  </si>
  <si>
    <t>Zadania zlecone gminy</t>
  </si>
  <si>
    <t>Zadania zlecone powiatu</t>
  </si>
  <si>
    <t>Suma całkowita</t>
  </si>
  <si>
    <t>600 TRANSPORT I ŁĄCZNOŚĆ</t>
  </si>
  <si>
    <t>60004 Lokalny transport zbiorowy</t>
  </si>
  <si>
    <t>0690 wpływy z różnych opłat</t>
  </si>
  <si>
    <t>0830 wpływy z usług</t>
  </si>
  <si>
    <t>0920 pozostałe odsetki</t>
  </si>
  <si>
    <t>0970 wpływy z różnych dochodów</t>
  </si>
  <si>
    <t>60015 Drogi publiczne w miastach na prawach powiatu</t>
  </si>
  <si>
    <t>2700 środki na dofinansowanie własnych zadań bieżących gmin (związków gmin), powiatów (związków powiatów), samorządów województw, pozyskane z innych źródeł</t>
  </si>
  <si>
    <t>6290 środki na dofinansowanie własnych inwestycji gmin (związków gmin), powiatów (związków powiatów), samorządów województw, pozyskane z innych źródeł</t>
  </si>
  <si>
    <t>60015 Drogi publiczne w miastach na prawach powiatu - Suma</t>
  </si>
  <si>
    <t>60095 Pozostała działalność</t>
  </si>
  <si>
    <t>600 TRANSPORT I ŁĄCZNOŚĆ - Suma</t>
  </si>
  <si>
    <t>700 GOSPODARKA MIESZKANIOWA</t>
  </si>
  <si>
    <t>70005 Gospodarka gruntami i nieruchomościami</t>
  </si>
  <si>
    <t>0470 wpływy z opłat za zarząd, użytkowanie i użytkowanie wieczyste nieruchomości</t>
  </si>
  <si>
    <t>0750 dochody z najmu i dzierżawy składników majątkowych Skarbu Państwa, j.s.t. lub innych jednostek zaliczanych do sektora finansów publicznych oraz innych umów o podobnym charakterze</t>
  </si>
  <si>
    <t>0760 wpływy z tytułu przekształcenia prawa użytkowania wieczystego przysługującego osobom fizycznym w prawo własności</t>
  </si>
  <si>
    <t>0770 wpłaty z tytułu odpłatnego nabycia prawa własności nieruchomości</t>
  </si>
  <si>
    <t>Plan dochodów budżetu miasta Gdyni na 2005r.</t>
  </si>
  <si>
    <t>Plan wydatków budżetu miasta Gdyni na rok 2005</t>
  </si>
  <si>
    <t>2110 dotacje celowe otrzymane z budżetu państwa na zadania bieżące z zakresu administracji rządowej oraz inne zadania zlecone ustawami realizowane przez powiat</t>
  </si>
  <si>
    <t>2360 dochody j.s.t. związane z realizacją zadań z zakresu administracji rządowej oraz innych zadań zleconych ustawami</t>
  </si>
  <si>
    <t>70005 Gospodarka gruntami i nieruchomościami - Suma</t>
  </si>
  <si>
    <t>70095 Pozostała działalność</t>
  </si>
  <si>
    <t>700 GOSPODARKA MIESZKANIOWA - Suma</t>
  </si>
  <si>
    <t>710 DZIAŁALNOŚĆ USŁUGOWA</t>
  </si>
  <si>
    <t>71004 Plany zagospodarowania przestrzennego</t>
  </si>
  <si>
    <t>2701 środki na dofinansowanie własnych zadań bieżących gmin ( związków gmin), powiatów (związków powiatów), samorządów województw, pozyskane z innych źródeł</t>
  </si>
  <si>
    <t>6291 środki na dofinansowanie własnych inwestycji gmin (związków gmin), powiatów (związków powiatów), samorządów województw, pozyskane z innych źródeł</t>
  </si>
  <si>
    <t>71013 Prace geodezyjne i kartograficzne (nieinwestycyjne)</t>
  </si>
  <si>
    <t>71013 Prace geodezyjne i kartograficzne (nieinwestycyjne) - Suma</t>
  </si>
  <si>
    <t>71014 Opracowania geodezyjne i kartograficzne</t>
  </si>
  <si>
    <t>71014 Opracowania geodezyjne i kartograficzne - Suma</t>
  </si>
  <si>
    <t>71015 Nadzór budowlany</t>
  </si>
  <si>
    <t>6410 dotacje celowe otrzymane z budżetu państwa na inwestycje i zakupy inwestycyjne z zakresu administracji rządowej oraz inne zadania zlecone ustawami realizowane przez powiat</t>
  </si>
  <si>
    <t>71015 Nadzór budowlany - Suma</t>
  </si>
  <si>
    <t>71035 Cmentarze</t>
  </si>
  <si>
    <t>2020 dotacje celowe otrzymane z budżetu państwa na zadania bieżące realizowane przez gminę na podstawie porozumień z organami administracji rządowej</t>
  </si>
  <si>
    <t>71095 Pozostała działalność</t>
  </si>
  <si>
    <t>0010 podatek dochodowy od osób fizycznych</t>
  </si>
  <si>
    <t>710 DZIAŁALNOŚĆ USŁUGOWA - Suma</t>
  </si>
  <si>
    <t>750 ADMINISTRACJA PUBLICZNA</t>
  </si>
  <si>
    <t>75011 Urzędy wojewódzkie</t>
  </si>
  <si>
    <t>2010 dotacje celowe otrzymane z budżetu państwa na realizację zadań bieżących z zakresu administracji rządowej oraz innych zadań zleconych gminie (związkom gmin) ustawami</t>
  </si>
  <si>
    <t>75011 Urzędy wojewódzkie - Suma</t>
  </si>
  <si>
    <t>75023 Urzędy gmin (miast i miast na prawach powiatu)</t>
  </si>
  <si>
    <t>0590 wpływy z opłat za koncesje i licencje</t>
  </si>
  <si>
    <t xml:space="preserve"> - Droga Różowa - etap IV - rozbudowa ulicy Lotników</t>
  </si>
  <si>
    <t xml:space="preserve"> - "Bałtycka Scena Letnia - nowa wizja teatru plenerowego" </t>
  </si>
  <si>
    <t>2320 dotacje celowe otrzymane z powiatu na zadania bieżące realizowane na podstawie porozumień (umów) między j.s.t.</t>
  </si>
  <si>
    <t>75045 Komisje poborowe</t>
  </si>
  <si>
    <t>75045 Komisje poborowe - Suma</t>
  </si>
  <si>
    <t>75095 Pozostała działalność</t>
  </si>
  <si>
    <t>75095 Pozostała działalność - Suma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</si>
  <si>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</si>
  <si>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</si>
  <si>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</si>
  <si>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75101 Urzędy naczelnych organów władzy państwowej, kontroli i ochrony prawa - Suma</t>
  </si>
  <si>
    <t>751 URZĘDY NACZELNYCH ORGANÓW WŁADZY PAŃSTWOWEJ, KONTROLI I OCHRONY PRAWA ORAZ SĄDOWNICTWA - Suma</t>
  </si>
  <si>
    <t>754 BEZPIECZEŃSTWO PUBLICZNE I OCHRONA PRZECIWPOŻAROWA</t>
  </si>
  <si>
    <t>75411 Komendy powiatowe Państwowej Straży Pożarnej</t>
  </si>
  <si>
    <t>75411 Komendy powiatowe Państwowej Straży Pożarnej - Suma</t>
  </si>
  <si>
    <t>75416 Straż Miejska</t>
  </si>
  <si>
    <t>0570 grzywny, mandaty i inne kary pieniężne od ludności</t>
  </si>
  <si>
    <t>754 BEZPIECZEŃSTWO PUBLICZNE I OCHRONA PRZECIWPOŻAROWA - Suma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</si>
  <si>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</si>
  <si>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</si>
  <si>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0350 podatek od działalności gospodarczej osób fizycznych opłacany w formie karty podatkowej</t>
  </si>
  <si>
    <t>0910 odsetki od nieterminowych wpłat z tytułu podatków i opłat</t>
  </si>
  <si>
    <t>75615 Wpływy z podatku rolnego, podatku leśnego, podatku od czynności cywilnoprawnych, podatków i opłat lokalnych od osób prawnych i innych jednostek organizacyjnych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</si>
  <si>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</si>
  <si>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</si>
  <si>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</si>
  <si>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</si>
  <si>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</si>
  <si>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0360 podatek od spadków i darowizn</t>
  </si>
  <si>
    <t>0370 podatek od posiadania psów</t>
  </si>
  <si>
    <t>0430 wpływy z opłaty targowej</t>
  </si>
  <si>
    <t>0440 wpływy z opłaty miejscowej</t>
  </si>
  <si>
    <t>0450 wpływy z opłaty administracyjnej za czynności urzędowe</t>
  </si>
  <si>
    <t>0560 zaległości z podatków zniesionych</t>
  </si>
  <si>
    <t>75616 Wpływy z podatku rolnego, podatku leśnego, podatku od spadków i darowizn, podatku od czynności cywlnoprawnych oraz podatków i opłat lokalnych od osób fizycznych</t>
  </si>
  <si>
    <t>75618 Wpływy z innych opłat stanowiących dochody j.s.t. na podstawie ustaw</t>
  </si>
  <si>
    <t>0410 wpływy z opłaty skarbowej</t>
  </si>
  <si>
    <t>0420 wpływy z opłaty komunikacyjnej</t>
  </si>
  <si>
    <t>0480 wpływy z opłat za zezwolenia na sprzedaż alkoholu</t>
  </si>
  <si>
    <t>75621 Udziały gmin w podatkach stanowiących dochód budżetu państwa</t>
  </si>
  <si>
    <t>0020 podatek dochodowy od osób prawnych</t>
  </si>
  <si>
    <t>75622 Udziały powiatów w podatkach stanowiących dochód budżetu państwa</t>
  </si>
  <si>
    <t>756 DOCHODY OD OSÓB PRAWNYCH, OD OSÓB FIZYCZNYCH I OD INNYCH JEDNOSTEK NIE POSIADAJĄCYCH OSOBOWOŚCI PRAWNEJ ORAZ WYDATKI ZWIĄZANE Z ICH POBOREM - Suma</t>
  </si>
  <si>
    <t>758 RÓŻNE ROZLICZENIA</t>
  </si>
  <si>
    <t>75801 Część oświatowa subwencji ogólnej dla jednostek samorządu terytorialnego</t>
  </si>
  <si>
    <t>2920 subwencje ogólne z bużetu państwa</t>
  </si>
  <si>
    <t>75814 Różne rozliczenia finansowe</t>
  </si>
  <si>
    <t>75832 Część równoważąca subwencji ogólnej dla powiatów</t>
  </si>
  <si>
    <t>758 RÓŻNE ROZLICZENIA - Suma</t>
  </si>
  <si>
    <t>801 OŚWIATA I WYCHOWANIE</t>
  </si>
  <si>
    <t>80101 Szkoły podstawowe</t>
  </si>
  <si>
    <t>2030 dotacje celowe otrzymane z budżetu państwa na realizację własnych zadań bieżących gmin (związków gmin)</t>
  </si>
  <si>
    <t>80101 Szkoły podstawowe - Suma</t>
  </si>
  <si>
    <t>80102 Szkoły podstawowe specjalne</t>
  </si>
  <si>
    <t>80104 Przedszkola</t>
  </si>
  <si>
    <t>80104 Przedszkola - Suma</t>
  </si>
  <si>
    <t>80110 Gimnazja</t>
  </si>
  <si>
    <t>80110 Gimnazja - Suma</t>
  </si>
  <si>
    <t>80120 Licea ogólnokształcące</t>
  </si>
  <si>
    <t>80120 Licea ogólnokształcące - Suma</t>
  </si>
  <si>
    <t>80130 Szkoły zawodowe</t>
  </si>
  <si>
    <t>80130 Szkoły zawodowe - Suma</t>
  </si>
  <si>
    <t>80132 Szkoły artystyczne</t>
  </si>
  <si>
    <t>80132 Szkoły artystyczne - Suma</t>
  </si>
  <si>
    <t>80140 Centra kształcenia ustawicznego i praktycznego oraz ośrodki dokształcania zawodowego</t>
  </si>
  <si>
    <t>80195 Pozostała działalność</t>
  </si>
  <si>
    <t>80195 Pozostała działalność - Suma</t>
  </si>
  <si>
    <t>801 OŚWIATA I WYCHOWANIE - Suma</t>
  </si>
  <si>
    <t>851 OCHRONA ZDROWIA</t>
  </si>
  <si>
    <t>85121 Lecznictwo ambulatoryjne</t>
  </si>
  <si>
    <t>0870 wpływy ze sprzedaży składników majątkowych</t>
  </si>
  <si>
    <t>85141 Ratownictwo medyczne</t>
  </si>
  <si>
    <t>85156 Składki na ubezpieczenia zdrowotne oraz świadczenia dla osób nie objętych obowiązkiem ubezpieczenia zdrowotnego</t>
  </si>
  <si>
    <t>Kredyt długoterminowy na podwyższenie kapitału zakładowego w spółkach komunikacyjnych</t>
  </si>
  <si>
    <t>85156 Składki na ubezpieczenia zdrowotne oraz świadczenia dla osób nie objętych obowiązkiem ubezpieczenia zdrowotnego - Suma</t>
  </si>
  <si>
    <t>85158 Izby wytrzeźwień</t>
  </si>
  <si>
    <t>851 OCHRONA ZDROWIA - Suma</t>
  </si>
  <si>
    <t>852 POMOC SPOŁECZNA</t>
  </si>
  <si>
    <t>85201 Placówki opiekuńczo - wychowawcze</t>
  </si>
  <si>
    <t>2130 dotacje celowe otrzymane z budżetu państwa na realizację bieżących zadań własnych powiatu</t>
  </si>
  <si>
    <t>85201 Placówki opiekuńczo - wychowawcze - Suma</t>
  </si>
  <si>
    <t>85202 Domy pomocy społecznej</t>
  </si>
  <si>
    <t>85202 Domy pomocy społecznej - Suma</t>
  </si>
  <si>
    <t>85203 Ośrodki wsparcia</t>
  </si>
  <si>
    <t>85203 Ośrodki wsparcia - Suma</t>
  </si>
  <si>
    <t>85204 Rodziny zastępcze</t>
  </si>
  <si>
    <t>85212 Świadczenia rodzinne oraz składki na ubezpieczenia emerytalne i rentowe z ubezpieczenia społecznego</t>
  </si>
  <si>
    <t>85212 Świadczenia rodzinne oraz składki na ubezpieczenia emerytalne i rentowe z ubezpieczenia społecznego - Suma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</si>
  <si>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</si>
  <si>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Suma</t>
  </si>
  <si>
    <t>85214 Zasiłki i pomoc w naturze oraz składki na ubezpieczenia społeczne</t>
  </si>
  <si>
    <t>85214 Zasiłki i pomoc w naturze oraz składki na ubezpieczenia społeczne - Suma</t>
  </si>
  <si>
    <t>źródła finansowania planowanych nakładów</t>
  </si>
  <si>
    <t>środki gminy</t>
  </si>
  <si>
    <t>85219 Ośrodki pomocy społecznej</t>
  </si>
  <si>
    <t>85228 usługi opiekuńcze i specjalistyczne usługi opiekuńcze</t>
  </si>
  <si>
    <t>85228 usługi opiekuńcze i specjalistyczne usługi opiekuńcze - Suma</t>
  </si>
  <si>
    <t>85295 Pozostała działalność</t>
  </si>
  <si>
    <t>85295 Pozostała działalność - Suma</t>
  </si>
  <si>
    <t>852 POMOC SPOŁECZNA - Suma</t>
  </si>
  <si>
    <t>853 POZOSTAŁE ZADANIA W ZAKRESIE POLITYKI SPOŁECZNEJ</t>
  </si>
  <si>
    <t>85305 Żłobki</t>
  </si>
  <si>
    <t>85321 Zespoły do spraw orzekania o niepełnosprawności</t>
  </si>
  <si>
    <t>odsetki -na współfinansowanie inwestycji dofinansowanych z UE</t>
  </si>
  <si>
    <t>85321 Zespoły do spraw orzekania o niepełnosprawności - Suma</t>
  </si>
  <si>
    <t>85333 Powiatowe urzędy pracy</t>
  </si>
  <si>
    <t>853 POZOSTAŁE ZADANIA W ZAKRESIE POLITYKI SPOŁECZNEJ - Suma</t>
  </si>
  <si>
    <t>854 EDUKACYJNA OPIEKA WYCHOWAWCZA</t>
  </si>
  <si>
    <t>85403 Specjalne ośrodki szkolno - wychowawcze</t>
  </si>
  <si>
    <t>85407 Placówki wychowania pozaszkolnego</t>
  </si>
  <si>
    <t>85407 Placówki wychowania pozaszkolnego - Suma</t>
  </si>
  <si>
    <t>85410 Internaty i bursy szkolne</t>
  </si>
  <si>
    <t>85415 Pomoc materialna dla uczniów</t>
  </si>
  <si>
    <t>854 EDUKACYJNA OPIEKA WYCHOWAWCZA - Suma</t>
  </si>
  <si>
    <t>900 GOSPODARKA KOMUNALNA I OCHRONA ŚRODOWISKA</t>
  </si>
  <si>
    <t>90013 Schroniska dla zwierząt</t>
  </si>
  <si>
    <t>90015 Oświetlenie ulic, placów i dróg</t>
  </si>
  <si>
    <t>90015 Oświetlenie ulic, placów i dróg - Suma</t>
  </si>
  <si>
    <t>90017 Zakłady gospodarki komunalnej</t>
  </si>
  <si>
    <t>90095 Pozostała działalność</t>
  </si>
  <si>
    <t>6260 dotacje otrzymane z funduszy celowych na finansowanie lub dofinansowanie kosztów realizacji inwestycji i zakupów inwestycyjnych jednostek sektora finansów publicznych</t>
  </si>
  <si>
    <t>90095 Pozostała działalność - Suma</t>
  </si>
  <si>
    <t>900 GOSPODARKA KOMUNALNA I OCHRONA ŚRODOWISKA - Suma</t>
  </si>
  <si>
    <t>921 KULTURA I OCHRONA DZIEDZICTWA NARODOWEGO</t>
  </si>
  <si>
    <t>92106 Teatry dramatyczne i lalkowe</t>
  </si>
  <si>
    <t>921 KULTURA I OCHRONA DZIEDZICTWA NARODOWEGO - Suma</t>
  </si>
  <si>
    <t>926 KULTURA FIZYCZNA I SPORT</t>
  </si>
  <si>
    <t>92601 Obiekty sportowe</t>
  </si>
  <si>
    <t>92601 Obiekty sportowe - Suma</t>
  </si>
  <si>
    <t>92605 Zadania w zakresie kultury fizycznej i sportu</t>
  </si>
  <si>
    <t>92605 Zadania w zakresie kultury fizycznej i sportu - Suma</t>
  </si>
  <si>
    <t>926 KULTURA FIZYCZNA I SPORT - Suma</t>
  </si>
  <si>
    <t>.</t>
  </si>
  <si>
    <t>Zadania własne</t>
  </si>
  <si>
    <t>Zadania własne gminy - rady dzielnic</t>
  </si>
  <si>
    <t>Ogółem</t>
  </si>
  <si>
    <t>010 ROLNICTWO I ŁOWIECTWO</t>
  </si>
  <si>
    <t>01022 Zwalczanie chorób zakaźnych zwierząt oraz badania monitoringowe pozostałości chemicznych i biologicznych w tkankach zwierząt i produktach pochodzenia zwierzęcego</t>
  </si>
  <si>
    <t>4300 zakup usług pozostałych</t>
  </si>
  <si>
    <t>01022 Zwalczanie chorób zakaźnych zwierząt oraz badania monitoringowe pozostałości chemicznych i biologicznych w tkankach zwierząt i produktach pochodzenia zwierzęcego - razem</t>
  </si>
  <si>
    <t>01030 Izby rolnicze</t>
  </si>
  <si>
    <t>2850 wpłaty gmin na rzecz izb rolniczych w wysokości 2% uzyskanych wpływów z podatku rolnego</t>
  </si>
  <si>
    <t>01030 Izby rolnicze - razem</t>
  </si>
  <si>
    <t>01095 Pozostała działalność</t>
  </si>
  <si>
    <t>01095 Pozostała działalność - razem</t>
  </si>
  <si>
    <t>010 ROLNICTWO I ŁOWIECTWO - Suma</t>
  </si>
  <si>
    <t>020 LEŚNICTWO</t>
  </si>
  <si>
    <t>02001 Gospodarka leśna</t>
  </si>
  <si>
    <t>02001 Gospodarka leśna - razem</t>
  </si>
  <si>
    <t>02002 Nadzór nad gospodarką leśną</t>
  </si>
  <si>
    <t>4110 składki na ubezpieczenia społeczne</t>
  </si>
  <si>
    <t>4120 składki na Fundusz Pracy</t>
  </si>
  <si>
    <t>4170 wynagrodzenia bezosobowe</t>
  </si>
  <si>
    <t>02002 Nadzór nad gospodarką leśną - razem</t>
  </si>
  <si>
    <t>020 LEŚNICTWO - Suma</t>
  </si>
  <si>
    <t>3020 wydatki osobowe niezaliczone do wynagrodzeń</t>
  </si>
  <si>
    <t>4010 wynagrodzenia osobowe pracowników</t>
  </si>
  <si>
    <t>4040 dodatkowe wynagrodzenie roczne</t>
  </si>
  <si>
    <t>4140 wpłaty na Państwowy Fundusz Rehabilitacji Osób Niepełnosprawnych</t>
  </si>
  <si>
    <t>4210 zakup materiałów i wyposażenia</t>
  </si>
  <si>
    <t>4260 zakup energii</t>
  </si>
  <si>
    <t>4270 zakup usług remontowych</t>
  </si>
  <si>
    <t>4280 zakup usług zdrowotnych</t>
  </si>
  <si>
    <t>4410 podróże służbowe krajowe</t>
  </si>
  <si>
    <t>4420 podróże służbowe zagraniczne</t>
  </si>
  <si>
    <t>4430 różne opłaty i składki</t>
  </si>
  <si>
    <t>4440 odpisy na zakładowy fundusz świadczeń socjalnych</t>
  </si>
  <si>
    <t>4520 opłaty na rzecz budżetów jednostek samorządu terytorialnego</t>
  </si>
  <si>
    <t>4530 podatek od towarów i usług (VAT)</t>
  </si>
  <si>
    <t>4580 pozostałe odsetki</t>
  </si>
  <si>
    <t>4610 koszty postępowania sądowego i prokuratorskiego</t>
  </si>
  <si>
    <t>6050 wydatki inwestycyjne jednostek budżetowych</t>
  </si>
  <si>
    <t>60004 Lokalny transport zbiorowy - razem</t>
  </si>
  <si>
    <t>4590 kary i odszkodowania wypłacane na rzecz osób fizycznych</t>
  </si>
  <si>
    <t>6060 wydatki na zakupy inwestycyjne jednostek budżetowych</t>
  </si>
  <si>
    <t>60015 Drogi publiczne w miastach na prawach powiatu - razem</t>
  </si>
  <si>
    <t>60016 Drogi publiczne gminne</t>
  </si>
  <si>
    <t>4600 kary i odszkodowania wypłacane na rzecz osób prawnych i innych jednostek organizacyjnych</t>
  </si>
  <si>
    <t>60016 Drogi publiczne gminne - razem</t>
  </si>
  <si>
    <t>3030 różne wydatki na rzecz osób fizycznych</t>
  </si>
  <si>
    <t>3050 zasądzone renty</t>
  </si>
  <si>
    <t>60095 Pozostała działalność - razem</t>
  </si>
  <si>
    <t>630 TURYSTYKA</t>
  </si>
  <si>
    <t>75601 Wpływy z podatku dochodowego od osób fizycznych - razem</t>
  </si>
  <si>
    <t>75615 Wpływy z podatku rolnego, podatku leśnego, podatku od czynności cywilnoprawnych, podatków i opłat lokalnych od osób prawnych i innych jednostek organizacyjnych - razem</t>
  </si>
  <si>
    <t>75616 Wpływy z podatku rolnego, podatku leśnego, podatku od spadków i darowizn, podatku od czynności cywlnoprawnych oraz podatków i opłat lokalnych od osób fizycznych - razem</t>
  </si>
  <si>
    <t>75618 Wpływy z innych opłat stanowiących dochody j.s.t. na podstawie ustaw - razem</t>
  </si>
  <si>
    <t>75621 Udziały gmin w podatkach stanowiących dochód budżetu państwa - razem</t>
  </si>
  <si>
    <t>75622 Udziały powiatów w podatkach stanowiących dochód budżetu państwa - razem</t>
  </si>
  <si>
    <t>75801 Część oświatowa subwencji ogólnej dla jednostek samorządu terytorialnego - razem</t>
  </si>
  <si>
    <t>75814 Różne rozliczenia finansowe - razem</t>
  </si>
  <si>
    <t>85121 Lecznictwo ambulatoryjne - razem</t>
  </si>
  <si>
    <t>63003 Zadania w zakresie upowszechniania turystyki</t>
  </si>
  <si>
    <t>4302 zakup usług pozostałych</t>
  </si>
  <si>
    <t>63003 Zadania w zakresie upowszechniania turystyki - razem</t>
  </si>
  <si>
    <t>63095 Pozostała działalność</t>
  </si>
  <si>
    <t>Załącznik nr 4 do ZP .................../04/IV/K z 27-07-2004r.</t>
  </si>
  <si>
    <t>Zestawienie dotacji podmiotowych z budżetu miasta na 2005 rok</t>
  </si>
  <si>
    <t>Lp.</t>
  </si>
  <si>
    <t>Wyszczególnienie</t>
  </si>
  <si>
    <t>Kwota dotacji z budżetu</t>
  </si>
  <si>
    <t>Szkoły podstawowe  (niepubliczne lub publiczne placówki niesamorządowe)</t>
  </si>
  <si>
    <t>Przedszkola (niepubliczne lub publiczne placówki niesamorządowe)</t>
  </si>
  <si>
    <t>Przedszkola - placówki publiczne</t>
  </si>
  <si>
    <t>Gimnazja  (niepubliczne lub publiczne placówki niesamorządowe)</t>
  </si>
  <si>
    <t>Licea ogólnokształcące  (niepubliczne lub publiczne placówki niesamorządowe)</t>
  </si>
  <si>
    <t>Licea profilowane (niepubliczne lub publiczne placówki niesamorządowe)</t>
  </si>
  <si>
    <t>Szkoły zawodowe (niepubliczne lub publiczne placówki niesamorządowe)</t>
  </si>
  <si>
    <t>Publiczny ZOZ OPiTU</t>
  </si>
  <si>
    <t>Załącznik nr 1 do uchwały Rady Miasta nr XXVI/598/04 z 22-12-2004r.</t>
  </si>
  <si>
    <t>Załącznik nr 2 do uchwały Rady Miasta nr XXVI/598/04 z 22-12-2004r.</t>
  </si>
  <si>
    <t>Załącznik nr 3 do uchwały Rady Miasta nr XXVI/598/04 z 22-12-2004r.</t>
  </si>
  <si>
    <t>Załącznik nr 4 do uchwały Rady Miasta nr XXVI/598/04 z 22-12-2004r.</t>
  </si>
  <si>
    <t>Załącznik nr 5 do uchwały Rady Miasta nr XXVI/598/04 z 22-12-2004r.</t>
  </si>
  <si>
    <t>Załącznik nr 7 do uchwały Rady Miasta nr XXVI/598/04 z 22-12-2004r.</t>
  </si>
  <si>
    <t>Załącznik nr 8 do uchwały Rady Miasta nr XXVI/598/04 z 22-12-2004r.</t>
  </si>
  <si>
    <t>Załącznik nr 9 do uchwały Rady Miasta nr XXVI/598/04 z 22-12-2004r.</t>
  </si>
  <si>
    <t>Załącznik nr 6 do uchwały Rady Miasta nr XXVI/598/04 z 22-12-2004r.</t>
  </si>
  <si>
    <t>Edukacyjna Klinika Poradni Profilaktyki Uzależnień (niepubliczna placówka niesamorządowa)</t>
  </si>
  <si>
    <t>Specjalne ośrodki szkolno - wychowawcze (niepubliczne lub publiczne placówki niesamorządowe)</t>
  </si>
  <si>
    <t>Teatr Miejski</t>
  </si>
  <si>
    <t>Dom Kultury</t>
  </si>
  <si>
    <t>Miejska Biblioteka Publiczna</t>
  </si>
  <si>
    <t>Muzeum Miasta Gdyni</t>
  </si>
  <si>
    <t>Zestawienie dotacji przedmiotowych z budżetu miasta dla komunalnych zakładów budżetowych i gospodarstw pomocniczych na 2005 rok</t>
  </si>
  <si>
    <t>Administracja Budynków Komunalnych nr 3</t>
  </si>
  <si>
    <t>Administracja Budynków Komunalnych nr 4</t>
  </si>
  <si>
    <t>Zespół Szkół Nr 3</t>
  </si>
  <si>
    <t xml:space="preserve">Zespół Szkół Nr 10 </t>
  </si>
  <si>
    <t>Zestawienie dotacji celowych z budżetu miasta na dofinansowanie realizacji inwestycji zakładów budżetowych,  jednostek kultury i innych jednostek sektora finansów publicznych na 2005 rok</t>
  </si>
  <si>
    <t>Przedszkole Nr 23</t>
  </si>
  <si>
    <t>Zarząd Cmentarzy Komunalnych</t>
  </si>
  <si>
    <t>Zestawienie dotacji celowych przekazanych jednostkom samorządu terytorialnego na zadania bieżące realizowane na podstawie pozrozumień na 2005 rok</t>
  </si>
  <si>
    <t>Przedszkola</t>
  </si>
  <si>
    <t>Placówki opiekuńczo - wychowawcze</t>
  </si>
  <si>
    <t>Domy Pomocy Społecznej</t>
  </si>
  <si>
    <t>Rodziny zastępcze</t>
  </si>
  <si>
    <t>I. Plan przychodów i wydatków zakładów budżetowych na 2005 rok.</t>
  </si>
  <si>
    <t>Placówka</t>
  </si>
  <si>
    <t>Przychody</t>
  </si>
  <si>
    <t>Zestawienie dotacji celowych z budżetu miasta na realizację zadań przez organizacje pożytku publicznego w 2005 roku</t>
  </si>
  <si>
    <t>w tym: dotacje z budżetu</t>
  </si>
  <si>
    <t>Wydatki</t>
  </si>
  <si>
    <t>w tym: wynagrodzenia i pochodne</t>
  </si>
  <si>
    <t>Rozdz. 70001 - zakłady gospodarki mieszkaniowej</t>
  </si>
  <si>
    <t>Administracja Budynków Komunalnych nr 1</t>
  </si>
  <si>
    <t>Administracja Budynków Komunalnych nr 5</t>
  </si>
  <si>
    <t>Administracje Budynków Komunalnych - nie podzielona na placówki część dotacji</t>
  </si>
  <si>
    <t xml:space="preserve">Rozdz. 80104 - przedszkola </t>
  </si>
  <si>
    <t>Przedszkole Samorządowe Nr 3</t>
  </si>
  <si>
    <t>Przedszkole Samorządowe Nr 4</t>
  </si>
  <si>
    <t>Przedszkole Samorządowe Nr 5</t>
  </si>
  <si>
    <t>Przedszkole Samorządowe Nr 6</t>
  </si>
  <si>
    <t>Przedszkole Samorządowe Nr 7</t>
  </si>
  <si>
    <t>Przedszkole Samorządowe Nr 8</t>
  </si>
  <si>
    <t>Przedszkole Samorządowe Nr 9</t>
  </si>
  <si>
    <t>Przedszkole Samorządowe Nr 11</t>
  </si>
  <si>
    <t>Przedszkole Samorządowe Nr 13</t>
  </si>
  <si>
    <t>Przedszkole Samorządowe Nr 14</t>
  </si>
  <si>
    <t>Przedszkole Samorządowe Nr 15</t>
  </si>
  <si>
    <t>Przedszkole Samorządowe Nr 16</t>
  </si>
  <si>
    <t>Przedszkole Samorządowe Nr 18</t>
  </si>
  <si>
    <t>Przedszkole Samorządowe Nr 19</t>
  </si>
  <si>
    <t>Przedszkole Samorządowe Nr 21</t>
  </si>
  <si>
    <t>Przedszkole Samorządowe Nr 22</t>
  </si>
  <si>
    <t>Przedszkole Samorządowe Nr 23</t>
  </si>
  <si>
    <t>Przedszkole Samorządowe Nr 24</t>
  </si>
  <si>
    <t>Przedszkole Samorządowe Nr 25</t>
  </si>
  <si>
    <t>Przedszkole Samorządowe Nr 26</t>
  </si>
  <si>
    <t>Przedszkole Samorządowe Nr 27</t>
  </si>
  <si>
    <t>Przedszkole Samorządowe Nr 28</t>
  </si>
  <si>
    <t>Przedszkole Samorządowe Nr 29</t>
  </si>
  <si>
    <t>Przedszkole Samorządowe Nr 30</t>
  </si>
  <si>
    <t>Przedszkole Samorządowe Nr 31</t>
  </si>
  <si>
    <t>Przedszkole Samorządowe Nr 32</t>
  </si>
  <si>
    <t>Przedszkole Samorządowe Nr 35</t>
  </si>
  <si>
    <t>Przedszkole Samorządowe Nr 36</t>
  </si>
  <si>
    <t>Przedszkole Samorządowe Nr 42</t>
  </si>
  <si>
    <t>Przedszkole Samorządowe Nr 43</t>
  </si>
  <si>
    <t>Przedszkole Samorządowe Nr 44</t>
  </si>
  <si>
    <t>Przedszkole Samorządowe Nr 46</t>
  </si>
  <si>
    <t>Przedszkole Samorządowe Nr 47</t>
  </si>
  <si>
    <t>Przedszkole Samorządowe Nr 48</t>
  </si>
  <si>
    <t>Przedszkole Samorządowe Nr 49</t>
  </si>
  <si>
    <t>Przedszkole Samorządowe Nr 50</t>
  </si>
  <si>
    <t>Przedszkole Samorządowe Nr 51</t>
  </si>
  <si>
    <t>Przedszkole Samorządowe Nr 52</t>
  </si>
  <si>
    <t>Przedszkola samorządowe - niepodzielona na placówki część dotacji</t>
  </si>
  <si>
    <t>Rozdz. 90017 - zakłady gospodarki komunalnej</t>
  </si>
  <si>
    <t>II. Plan przychodów i wydatków gospodarstw pomocniczych jednostek budżetowych na 2005 rok.</t>
  </si>
  <si>
    <t>Rozdz. 80197 - gospodarstwa pomocnicze</t>
  </si>
  <si>
    <t>Rozdz. 92695 - pozostała działalność</t>
  </si>
  <si>
    <t>GOSiR</t>
  </si>
  <si>
    <t>III. Plan przychodów i wydatków środków specjalnych na 2005 rok.</t>
  </si>
  <si>
    <t>Środki na początek roku</t>
  </si>
  <si>
    <t>Rozdz. 60015 - drogi publiczne w miastach na prawach powiatu</t>
  </si>
  <si>
    <t>Urząd Miasta</t>
  </si>
  <si>
    <t>Rozdz. 75095 - pozostała działalność administracji publicznej</t>
  </si>
  <si>
    <t>Rozdz. 80101 - szkoły podstawowe</t>
  </si>
  <si>
    <t>Zespół Szkół Nr 2</t>
  </si>
  <si>
    <t>Szkoła Podstawowa nr 6</t>
  </si>
  <si>
    <t>Zespół Szkół Nr 5</t>
  </si>
  <si>
    <t>Zespół Szkół Ogółnokszt. Nr 3</t>
  </si>
  <si>
    <t>Szkoła Podstawowa nr 10</t>
  </si>
  <si>
    <t>Zespół Szkół Nr 6</t>
  </si>
  <si>
    <t>Zespół Szkół Nr 7</t>
  </si>
  <si>
    <t>Szkoła Podstawowa nr 13</t>
  </si>
  <si>
    <t>Zespół Sportowych Szkół Ogółnokszt.</t>
  </si>
  <si>
    <t>Szkoła Podstawowa nr 16</t>
  </si>
  <si>
    <t>Szkoła Podstawowa nr 17</t>
  </si>
  <si>
    <t>Szkoła Podstawowa nr 18</t>
  </si>
  <si>
    <t>Szkoła Podstawowa nr 20</t>
  </si>
  <si>
    <t>Szkoła Podstawowa nr 21</t>
  </si>
  <si>
    <t>Szkoła Podstawowa nr 23</t>
  </si>
  <si>
    <t>Szkoła Podstawowa nr 26</t>
  </si>
  <si>
    <t>Szkoła Podstawowa nr 28</t>
  </si>
  <si>
    <t>Szkoła Podstawowa nr 29</t>
  </si>
  <si>
    <t>Zespół Szkół Nr 9</t>
  </si>
  <si>
    <t>Szkoła Podstawowa nr 33</t>
  </si>
  <si>
    <t>Szkoła Podstawowa nr 34</t>
  </si>
  <si>
    <t>Szkoła Podstawowa nr 35</t>
  </si>
  <si>
    <t>Szkoła Podstawowa nr 37</t>
  </si>
  <si>
    <t>Szkoła Podstawowa nr 39</t>
  </si>
  <si>
    <t>Szkoła Podstawowa nr 40</t>
  </si>
  <si>
    <t>Zespół Szkół Nr 10</t>
  </si>
  <si>
    <t>Zespół Szkół Nr 11</t>
  </si>
  <si>
    <t>Zespół Szkół Nr 12</t>
  </si>
  <si>
    <t>Szkoła Podstawowa nr 45</t>
  </si>
  <si>
    <t>Zespół Szkół Nr 13</t>
  </si>
  <si>
    <t>Zespół Szkół Nr 14</t>
  </si>
  <si>
    <t>Zespół Szkół Nr 15</t>
  </si>
  <si>
    <t>Rozdz. 80102 - szkoły podstawowe specjalne</t>
  </si>
  <si>
    <t>Zespół Szkół Specjalnych Nr 17</t>
  </si>
  <si>
    <t>Rozdz. 80110 - gimnazja</t>
  </si>
  <si>
    <t>Gimnazjum nr 1</t>
  </si>
  <si>
    <t>Gimnazjum nr 3</t>
  </si>
  <si>
    <t>Gimnazjum nr 4</t>
  </si>
  <si>
    <t>Gimnazjum nr 11</t>
  </si>
  <si>
    <t>Gimnazjum nr 10</t>
  </si>
  <si>
    <t>Gimnazjum nr 13</t>
  </si>
  <si>
    <t>Gimnazjum nr 14</t>
  </si>
  <si>
    <t>Rozdz. 80120 - licea ogólnokształcące</t>
  </si>
  <si>
    <t xml:space="preserve">I Akademickie Liceum Ogólnokształcące </t>
  </si>
  <si>
    <t xml:space="preserve">II Liceum Ogólnokształcące </t>
  </si>
  <si>
    <t xml:space="preserve">III Liceum Ogólnokształcące </t>
  </si>
  <si>
    <t xml:space="preserve">IV Liceum Ogólnokształcące </t>
  </si>
  <si>
    <t xml:space="preserve">V Liceum Ogólnokształcące </t>
  </si>
  <si>
    <t xml:space="preserve">VI Liceum Ogólnokształcące </t>
  </si>
  <si>
    <t xml:space="preserve">IX Liceum Ogólnokształcące </t>
  </si>
  <si>
    <t xml:space="preserve">X Liceum Ogólnokształcące </t>
  </si>
  <si>
    <t xml:space="preserve">XIV Liceum Ogólnokształcące, w tym: </t>
  </si>
  <si>
    <t>wydatki majątkowe</t>
  </si>
  <si>
    <t>Kolegium Miejskie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</si>
</sst>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yy\-mm\-dd"/>
    <numFmt numFmtId="166" formatCode="dd\-mmm\-yy"/>
    <numFmt numFmtId="167" formatCode="dd\-mmm"/>
    <numFmt numFmtId="168" formatCode="mmm\-yy"/>
    <numFmt numFmtId="169" formatCode="yy\-mm\-dd\ hh:mm"/>
    <numFmt numFmtId="170" formatCode="#,##0.0"/>
    <numFmt numFmtId="171" formatCode="0.0%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###,###.#"/>
    <numFmt numFmtId="193" formatCode="###,###.\O"/>
    <numFmt numFmtId="194" formatCode="###,###.0"/>
    <numFmt numFmtId="195" formatCode="###.0"/>
    <numFmt numFmtId="196" formatCode="###,###.##"/>
    <numFmt numFmtId="197" formatCode="###,###"/>
    <numFmt numFmtId="198" formatCode="###,###.00"/>
  </numFmts>
  <fonts count="57">
    <font>
      <sz val="8"/>
      <name val="Arial CE"/>
      <family val="0"/>
    </font>
    <font>
      <b/>
      <i/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MS Sans Serif"/>
      <family val="0"/>
    </font>
    <font>
      <sz val="12"/>
      <name val="Arial CE"/>
      <family val="2"/>
    </font>
    <font>
      <b/>
      <i/>
      <sz val="11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color indexed="10"/>
      <name val="Arial CE"/>
      <family val="2"/>
    </font>
    <font>
      <sz val="8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2"/>
    </font>
    <font>
      <i/>
      <sz val="9"/>
      <color indexed="10"/>
      <name val="Arial CE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i/>
      <sz val="10"/>
      <color indexed="10"/>
      <name val="Arial CE"/>
      <family val="2"/>
    </font>
    <font>
      <b/>
      <sz val="8"/>
      <color indexed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u val="double"/>
      <sz val="9"/>
      <name val="Arial CE"/>
      <family val="2"/>
    </font>
    <font>
      <b/>
      <sz val="14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 CE"/>
      <family val="2"/>
    </font>
    <font>
      <i/>
      <sz val="6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hair"/>
      <right style="hair"/>
      <top style="medium"/>
      <bottom style="hair"/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8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3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left" vertical="top" wrapText="1"/>
    </xf>
    <xf numFmtId="3" fontId="2" fillId="2" borderId="7" xfId="0" applyNumberFormat="1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left"/>
    </xf>
    <xf numFmtId="3" fontId="4" fillId="0" borderId="3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" fontId="1" fillId="0" borderId="2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12" fillId="0" borderId="0" xfId="20" applyFont="1">
      <alignment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vertical="center" wrapText="1"/>
      <protection/>
    </xf>
    <xf numFmtId="3" fontId="3" fillId="0" borderId="0" xfId="20" applyNumberFormat="1" applyFont="1" applyBorder="1" applyAlignment="1">
      <alignment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10" fillId="0" borderId="10" xfId="20" applyFont="1" applyBorder="1" applyAlignment="1">
      <alignment horizontal="center" vertical="center"/>
      <protection/>
    </xf>
    <xf numFmtId="0" fontId="10" fillId="0" borderId="16" xfId="20" applyFont="1" applyBorder="1" applyAlignment="1">
      <alignment horizontal="center" vertical="center"/>
      <protection/>
    </xf>
    <xf numFmtId="0" fontId="10" fillId="0" borderId="17" xfId="20" applyFont="1" applyBorder="1" applyAlignment="1">
      <alignment horizontal="center" vertical="center" wrapText="1"/>
      <protection/>
    </xf>
    <xf numFmtId="3" fontId="10" fillId="0" borderId="18" xfId="20" applyNumberFormat="1" applyFont="1" applyFill="1" applyBorder="1" applyAlignment="1">
      <alignment horizontal="center" vertical="center"/>
      <protection/>
    </xf>
    <xf numFmtId="0" fontId="8" fillId="0" borderId="0" xfId="20" applyFont="1">
      <alignment/>
      <protection/>
    </xf>
    <xf numFmtId="0" fontId="2" fillId="0" borderId="8" xfId="20" applyFont="1" applyBorder="1" applyAlignment="1">
      <alignment horizontal="center" vertical="center"/>
      <protection/>
    </xf>
    <xf numFmtId="0" fontId="2" fillId="0" borderId="16" xfId="20" applyFont="1" applyBorder="1" applyAlignment="1">
      <alignment horizontal="center" vertical="center"/>
      <protection/>
    </xf>
    <xf numFmtId="0" fontId="2" fillId="0" borderId="17" xfId="20" applyFont="1" applyBorder="1" applyAlignment="1">
      <alignment horizontal="center" vertical="center" wrapText="1"/>
      <protection/>
    </xf>
    <xf numFmtId="3" fontId="2" fillId="0" borderId="19" xfId="20" applyNumberFormat="1" applyFont="1" applyBorder="1" applyAlignment="1">
      <alignment vertical="center"/>
      <protection/>
    </xf>
    <xf numFmtId="0" fontId="2" fillId="0" borderId="20" xfId="20" applyFont="1" applyBorder="1" applyAlignment="1">
      <alignment horizontal="left" vertical="center" wrapText="1"/>
      <protection/>
    </xf>
    <xf numFmtId="3" fontId="2" fillId="0" borderId="21" xfId="20" applyNumberFormat="1" applyFont="1" applyBorder="1" applyAlignment="1">
      <alignment vertical="center"/>
      <protection/>
    </xf>
    <xf numFmtId="0" fontId="2" fillId="0" borderId="22" xfId="20" applyFont="1" applyBorder="1" applyAlignment="1">
      <alignment horizontal="center" vertical="center"/>
      <protection/>
    </xf>
    <xf numFmtId="0" fontId="0" fillId="0" borderId="20" xfId="20" applyFont="1" applyBorder="1" applyAlignment="1">
      <alignment horizontal="center" vertical="center"/>
      <protection/>
    </xf>
    <xf numFmtId="0" fontId="0" fillId="0" borderId="23" xfId="20" applyFont="1" applyBorder="1" applyAlignment="1">
      <alignment horizontal="center" vertical="center"/>
      <protection/>
    </xf>
    <xf numFmtId="0" fontId="0" fillId="0" borderId="20" xfId="20" applyFont="1" applyBorder="1" applyAlignment="1">
      <alignment vertical="center" wrapText="1"/>
      <protection/>
    </xf>
    <xf numFmtId="3" fontId="0" fillId="0" borderId="21" xfId="20" applyNumberFormat="1" applyFont="1" applyBorder="1" applyAlignment="1">
      <alignment vertical="center"/>
      <protection/>
    </xf>
    <xf numFmtId="0" fontId="2" fillId="0" borderId="24" xfId="20" applyFont="1" applyBorder="1" applyAlignment="1">
      <alignment horizontal="center" vertical="center"/>
      <protection/>
    </xf>
    <xf numFmtId="0" fontId="2" fillId="0" borderId="20" xfId="20" applyFont="1" applyBorder="1" applyAlignment="1">
      <alignment horizontal="center" vertical="center"/>
      <protection/>
    </xf>
    <xf numFmtId="0" fontId="2" fillId="0" borderId="23" xfId="20" applyFont="1" applyBorder="1" applyAlignment="1">
      <alignment horizontal="center" vertical="center"/>
      <protection/>
    </xf>
    <xf numFmtId="0" fontId="2" fillId="0" borderId="25" xfId="20" applyFont="1" applyBorder="1" applyAlignment="1">
      <alignment vertical="center" wrapText="1"/>
      <protection/>
    </xf>
    <xf numFmtId="0" fontId="2" fillId="0" borderId="26" xfId="20" applyFont="1" applyBorder="1" applyAlignment="1">
      <alignment horizontal="center" vertical="center"/>
      <protection/>
    </xf>
    <xf numFmtId="0" fontId="2" fillId="0" borderId="17" xfId="20" applyFont="1" applyBorder="1" applyAlignment="1">
      <alignment horizontal="center" vertical="center"/>
      <protection/>
    </xf>
    <xf numFmtId="0" fontId="2" fillId="0" borderId="27" xfId="20" applyFont="1" applyBorder="1" applyAlignment="1">
      <alignment horizontal="center" vertical="center"/>
      <protection/>
    </xf>
    <xf numFmtId="0" fontId="2" fillId="0" borderId="28" xfId="20" applyFont="1" applyBorder="1" applyAlignment="1">
      <alignment horizontal="center" vertical="center"/>
      <protection/>
    </xf>
    <xf numFmtId="0" fontId="2" fillId="0" borderId="29" xfId="20" applyFont="1" applyBorder="1" applyAlignment="1">
      <alignment horizontal="center" vertical="center"/>
      <protection/>
    </xf>
    <xf numFmtId="0" fontId="2" fillId="0" borderId="28" xfId="20" applyFont="1" applyBorder="1" applyAlignment="1">
      <alignment horizontal="left" vertical="center" wrapText="1"/>
      <protection/>
    </xf>
    <xf numFmtId="3" fontId="2" fillId="0" borderId="30" xfId="20" applyNumberFormat="1" applyFont="1" applyBorder="1" applyAlignment="1">
      <alignment vertical="center"/>
      <protection/>
    </xf>
    <xf numFmtId="0" fontId="0" fillId="0" borderId="27" xfId="20" applyFont="1" applyBorder="1" applyAlignment="1">
      <alignment horizontal="center" vertical="center"/>
      <protection/>
    </xf>
    <xf numFmtId="0" fontId="0" fillId="0" borderId="28" xfId="20" applyFont="1" applyBorder="1" applyAlignment="1">
      <alignment horizontal="center" vertical="center"/>
      <protection/>
    </xf>
    <xf numFmtId="0" fontId="0" fillId="0" borderId="28" xfId="20" applyFont="1" applyBorder="1" applyAlignment="1">
      <alignment horizontal="left" vertical="center" wrapText="1"/>
      <protection/>
    </xf>
    <xf numFmtId="3" fontId="0" fillId="0" borderId="30" xfId="20" applyNumberFormat="1" applyFont="1" applyBorder="1" applyAlignment="1">
      <alignment vertical="center"/>
      <protection/>
    </xf>
    <xf numFmtId="0" fontId="0" fillId="0" borderId="29" xfId="20" applyFont="1" applyBorder="1" applyAlignment="1">
      <alignment horizontal="center" vertical="center"/>
      <protection/>
    </xf>
    <xf numFmtId="0" fontId="2" fillId="0" borderId="20" xfId="20" applyFont="1" applyBorder="1" applyAlignment="1">
      <alignment vertical="center" wrapText="1"/>
      <protection/>
    </xf>
    <xf numFmtId="3" fontId="2" fillId="0" borderId="31" xfId="20" applyNumberFormat="1" applyFont="1" applyBorder="1" applyAlignment="1">
      <alignment vertical="center"/>
      <protection/>
    </xf>
    <xf numFmtId="0" fontId="2" fillId="0" borderId="32" xfId="20" applyFont="1" applyBorder="1" applyAlignment="1">
      <alignment horizontal="center" vertical="center"/>
      <protection/>
    </xf>
    <xf numFmtId="0" fontId="2" fillId="0" borderId="33" xfId="20" applyFont="1" applyBorder="1" applyAlignment="1">
      <alignment horizontal="center" vertical="center"/>
      <protection/>
    </xf>
    <xf numFmtId="3" fontId="0" fillId="0" borderId="34" xfId="20" applyNumberFormat="1" applyFont="1" applyBorder="1" applyAlignment="1">
      <alignment vertical="center"/>
      <protection/>
    </xf>
    <xf numFmtId="0" fontId="0" fillId="0" borderId="22" xfId="20" applyFont="1" applyBorder="1" applyAlignment="1">
      <alignment horizontal="center" vertical="center"/>
      <protection/>
    </xf>
    <xf numFmtId="0" fontId="0" fillId="0" borderId="20" xfId="20" applyFont="1" applyBorder="1" applyAlignment="1">
      <alignment horizontal="left" vertical="center" wrapText="1"/>
      <protection/>
    </xf>
    <xf numFmtId="0" fontId="0" fillId="0" borderId="35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 wrapText="1"/>
      <protection/>
    </xf>
    <xf numFmtId="3" fontId="10" fillId="0" borderId="19" xfId="20" applyNumberFormat="1" applyFont="1" applyFill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wrapText="1"/>
      <protection/>
    </xf>
    <xf numFmtId="3" fontId="4" fillId="0" borderId="0" xfId="20" applyNumberFormat="1" applyFont="1" applyAlignment="1">
      <alignment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8" fillId="0" borderId="0" xfId="20" applyFont="1" applyAlignment="1">
      <alignment wrapText="1"/>
      <protection/>
    </xf>
    <xf numFmtId="3" fontId="0" fillId="0" borderId="0" xfId="20" applyNumberFormat="1" applyFont="1">
      <alignment/>
      <protection/>
    </xf>
    <xf numFmtId="0" fontId="8" fillId="0" borderId="0" xfId="22" applyFont="1">
      <alignment/>
      <protection/>
    </xf>
    <xf numFmtId="0" fontId="16" fillId="0" borderId="0" xfId="22" applyFont="1" applyAlignment="1">
      <alignment horizontal="left"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/>
      <protection/>
    </xf>
    <xf numFmtId="0" fontId="16" fillId="0" borderId="0" xfId="22" applyFont="1" applyAlignment="1">
      <alignment horizontal="center"/>
      <protection/>
    </xf>
    <xf numFmtId="0" fontId="17" fillId="0" borderId="0" xfId="22" applyFont="1">
      <alignment/>
      <protection/>
    </xf>
    <xf numFmtId="0" fontId="18" fillId="0" borderId="0" xfId="22" applyFont="1" applyAlignment="1">
      <alignment horizontal="right"/>
      <protection/>
    </xf>
    <xf numFmtId="0" fontId="16" fillId="0" borderId="0" xfId="22" applyFont="1">
      <alignment/>
      <protection/>
    </xf>
    <xf numFmtId="0" fontId="17" fillId="0" borderId="0" xfId="22" applyFont="1" applyAlignment="1">
      <alignment/>
      <protection/>
    </xf>
    <xf numFmtId="0" fontId="16" fillId="0" borderId="0" xfId="22" applyFont="1" applyAlignment="1">
      <alignment horizontal="left" indent="4"/>
      <protection/>
    </xf>
    <xf numFmtId="0" fontId="19" fillId="0" borderId="0" xfId="22" applyFont="1" applyAlignment="1">
      <alignment horizontal="right" vertical="center"/>
      <protection/>
    </xf>
    <xf numFmtId="0" fontId="19" fillId="0" borderId="0" xfId="22" applyFont="1" applyAlignment="1">
      <alignment vertical="center"/>
      <protection/>
    </xf>
    <xf numFmtId="0" fontId="20" fillId="0" borderId="0" xfId="22" applyFont="1" applyAlignment="1">
      <alignment vertical="center"/>
      <protection/>
    </xf>
    <xf numFmtId="0" fontId="21" fillId="0" borderId="0" xfId="22" applyFont="1" applyAlignment="1">
      <alignment vertical="center"/>
      <protection/>
    </xf>
    <xf numFmtId="0" fontId="22" fillId="0" borderId="0" xfId="22" applyFont="1" applyAlignment="1">
      <alignment horizontal="left" vertical="center" indent="4"/>
      <protection/>
    </xf>
    <xf numFmtId="3" fontId="21" fillId="0" borderId="0" xfId="22" applyNumberFormat="1" applyFont="1" applyAlignment="1">
      <alignment vertical="center"/>
      <protection/>
    </xf>
    <xf numFmtId="0" fontId="12" fillId="0" borderId="0" xfId="22" applyFont="1">
      <alignment/>
      <protection/>
    </xf>
    <xf numFmtId="0" fontId="17" fillId="0" borderId="0" xfId="22" applyFont="1" applyAlignment="1">
      <alignment vertical="center" wrapText="1"/>
      <protection/>
    </xf>
    <xf numFmtId="0" fontId="23" fillId="0" borderId="0" xfId="22" applyFont="1" applyAlignment="1">
      <alignment horizontal="center" vertical="center" wrapText="1"/>
      <protection/>
    </xf>
    <xf numFmtId="0" fontId="14" fillId="0" borderId="0" xfId="22" applyFont="1" applyAlignment="1">
      <alignment vertical="center"/>
      <protection/>
    </xf>
    <xf numFmtId="0" fontId="17" fillId="0" borderId="0" xfId="22" applyFont="1" applyAlignment="1">
      <alignment wrapText="1"/>
      <protection/>
    </xf>
    <xf numFmtId="0" fontId="23" fillId="0" borderId="0" xfId="22" applyFont="1" applyAlignment="1">
      <alignment/>
      <protection/>
    </xf>
    <xf numFmtId="0" fontId="24" fillId="0" borderId="0" xfId="22" applyFont="1" applyAlignment="1">
      <alignment/>
      <protection/>
    </xf>
    <xf numFmtId="0" fontId="24" fillId="0" borderId="0" xfId="22" applyFont="1">
      <alignment/>
      <protection/>
    </xf>
    <xf numFmtId="0" fontId="16" fillId="0" borderId="0" xfId="22" applyFont="1" applyAlignment="1">
      <alignment horizontal="right"/>
      <protection/>
    </xf>
    <xf numFmtId="0" fontId="17" fillId="0" borderId="0" xfId="22" applyFont="1" applyAlignment="1">
      <alignment vertical="top" wrapText="1"/>
      <protection/>
    </xf>
    <xf numFmtId="0" fontId="23" fillId="0" borderId="0" xfId="22" applyFont="1" applyAlignment="1">
      <alignment horizontal="left" vertical="center" wrapText="1"/>
      <protection/>
    </xf>
    <xf numFmtId="0" fontId="23" fillId="0" borderId="0" xfId="22" applyFont="1" applyAlignment="1">
      <alignment vertical="top"/>
      <protection/>
    </xf>
    <xf numFmtId="0" fontId="19" fillId="0" borderId="0" xfId="22" applyFont="1" applyAlignment="1">
      <alignment horizontal="left" vertical="center"/>
      <protection/>
    </xf>
    <xf numFmtId="3" fontId="21" fillId="0" borderId="0" xfId="22" applyNumberFormat="1" applyFont="1" applyAlignment="1">
      <alignment horizontal="right" vertical="center"/>
      <protection/>
    </xf>
    <xf numFmtId="0" fontId="16" fillId="0" borderId="0" xfId="22" applyFont="1" applyAlignment="1">
      <alignment horizontal="center" vertical="top" wrapText="1"/>
      <protection/>
    </xf>
    <xf numFmtId="0" fontId="17" fillId="0" borderId="0" xfId="22" applyFont="1" applyAlignment="1">
      <alignment vertical="center"/>
      <protection/>
    </xf>
    <xf numFmtId="0" fontId="19" fillId="0" borderId="0" xfId="22" applyFont="1" applyAlignment="1">
      <alignment horizontal="right"/>
      <protection/>
    </xf>
    <xf numFmtId="0" fontId="20" fillId="0" borderId="0" xfId="22" applyFont="1">
      <alignment/>
      <protection/>
    </xf>
    <xf numFmtId="0" fontId="21" fillId="0" borderId="0" xfId="22" applyFont="1" applyAlignment="1">
      <alignment/>
      <protection/>
    </xf>
    <xf numFmtId="0" fontId="21" fillId="0" borderId="0" xfId="22" applyFont="1">
      <alignment/>
      <protection/>
    </xf>
    <xf numFmtId="0" fontId="19" fillId="0" borderId="0" xfId="22" applyFont="1" applyAlignment="1">
      <alignment horizontal="left"/>
      <protection/>
    </xf>
    <xf numFmtId="0" fontId="23" fillId="0" borderId="0" xfId="22" applyFont="1">
      <alignment/>
      <protection/>
    </xf>
    <xf numFmtId="0" fontId="14" fillId="0" borderId="0" xfId="22" applyFont="1" applyAlignment="1">
      <alignment horizontal="left"/>
      <protection/>
    </xf>
    <xf numFmtId="0" fontId="17" fillId="0" borderId="0" xfId="22" applyFont="1" applyAlignment="1">
      <alignment horizontal="center" vertical="center" wrapText="1"/>
      <protection/>
    </xf>
    <xf numFmtId="0" fontId="14" fillId="0" borderId="0" xfId="22" applyFont="1" applyAlignment="1">
      <alignment horizontal="center" vertical="center"/>
      <protection/>
    </xf>
    <xf numFmtId="0" fontId="23" fillId="0" borderId="0" xfId="22" applyFont="1" applyAlignment="1">
      <alignment horizontal="center" wrapText="1"/>
      <protection/>
    </xf>
    <xf numFmtId="0" fontId="17" fillId="0" borderId="0" xfId="22" applyFont="1" applyAlignment="1">
      <alignment horizontal="right"/>
      <protection/>
    </xf>
    <xf numFmtId="0" fontId="23" fillId="0" borderId="0" xfId="22" applyFont="1" applyAlignment="1">
      <alignment vertical="center"/>
      <protection/>
    </xf>
    <xf numFmtId="3" fontId="17" fillId="0" borderId="0" xfId="22" applyNumberFormat="1" applyFont="1" applyAlignment="1">
      <alignment horizontal="right" vertical="center" wrapText="1"/>
      <protection/>
    </xf>
    <xf numFmtId="0" fontId="25" fillId="0" borderId="0" xfId="22" applyFont="1" applyAlignment="1">
      <alignment vertical="center"/>
      <protection/>
    </xf>
    <xf numFmtId="0" fontId="16" fillId="0" borderId="0" xfId="22" applyFont="1" applyAlignment="1">
      <alignment vertical="center"/>
      <protection/>
    </xf>
    <xf numFmtId="0" fontId="17" fillId="0" borderId="0" xfId="22" applyFont="1" applyAlignment="1" quotePrefix="1">
      <alignment horizontal="center" vertical="center" wrapText="1"/>
      <protection/>
    </xf>
    <xf numFmtId="0" fontId="18" fillId="0" borderId="0" xfId="22" applyFont="1" applyAlignment="1">
      <alignment horizontal="right" vertical="center"/>
      <protection/>
    </xf>
    <xf numFmtId="3" fontId="16" fillId="0" borderId="0" xfId="22" applyNumberFormat="1" applyFont="1" applyAlignment="1">
      <alignment vertical="center"/>
      <protection/>
    </xf>
    <xf numFmtId="3" fontId="20" fillId="0" borderId="0" xfId="22" applyNumberFormat="1" applyFont="1" applyAlignment="1">
      <alignment horizontal="right" vertical="center" wrapText="1"/>
      <protection/>
    </xf>
    <xf numFmtId="3" fontId="16" fillId="0" borderId="0" xfId="22" applyNumberFormat="1" applyFont="1" applyAlignment="1">
      <alignment horizontal="right" vertical="center" wrapText="1"/>
      <protection/>
    </xf>
    <xf numFmtId="3" fontId="16" fillId="0" borderId="0" xfId="22" applyNumberFormat="1" applyFont="1" applyAlignment="1">
      <alignment horizontal="right" vertical="center"/>
      <protection/>
    </xf>
    <xf numFmtId="0" fontId="16" fillId="0" borderId="0" xfId="22" applyFont="1" applyAlignment="1">
      <alignment horizontal="right" vertical="center"/>
      <protection/>
    </xf>
    <xf numFmtId="3" fontId="26" fillId="0" borderId="0" xfId="22" applyNumberFormat="1" applyFont="1" applyAlignment="1">
      <alignment horizontal="right" vertical="center" wrapText="1"/>
      <protection/>
    </xf>
    <xf numFmtId="3" fontId="15" fillId="0" borderId="0" xfId="22" applyNumberFormat="1" applyFont="1" applyAlignment="1">
      <alignment horizontal="right" vertical="center"/>
      <protection/>
    </xf>
    <xf numFmtId="0" fontId="27" fillId="0" borderId="0" xfId="19" applyFont="1">
      <alignment/>
      <protection/>
    </xf>
    <xf numFmtId="0" fontId="28" fillId="0" borderId="0" xfId="19" applyFont="1" applyAlignment="1">
      <alignment horizontal="right"/>
      <protection/>
    </xf>
    <xf numFmtId="0" fontId="27" fillId="0" borderId="0" xfId="19" applyFont="1" applyFill="1">
      <alignment/>
      <protection/>
    </xf>
    <xf numFmtId="0" fontId="27" fillId="0" borderId="0" xfId="19" applyFont="1" applyAlignment="1">
      <alignment vertical="center"/>
      <protection/>
    </xf>
    <xf numFmtId="3" fontId="27" fillId="0" borderId="0" xfId="19" applyNumberFormat="1" applyFont="1">
      <alignment/>
      <protection/>
    </xf>
    <xf numFmtId="0" fontId="29" fillId="0" borderId="0" xfId="19" applyFont="1" applyAlignment="1">
      <alignment vertical="center"/>
      <protection/>
    </xf>
    <xf numFmtId="0" fontId="30" fillId="0" borderId="0" xfId="19" applyFont="1">
      <alignment/>
      <protection/>
    </xf>
    <xf numFmtId="0" fontId="32" fillId="0" borderId="36" xfId="19" applyFont="1" applyBorder="1">
      <alignment/>
      <protection/>
    </xf>
    <xf numFmtId="0" fontId="33" fillId="0" borderId="36" xfId="19" applyFont="1" applyBorder="1" applyAlignment="1">
      <alignment horizontal="right"/>
      <protection/>
    </xf>
    <xf numFmtId="3" fontId="30" fillId="0" borderId="36" xfId="19" applyNumberFormat="1" applyFont="1" applyBorder="1">
      <alignment/>
      <protection/>
    </xf>
    <xf numFmtId="3" fontId="34" fillId="0" borderId="36" xfId="19" applyNumberFormat="1" applyFont="1" applyBorder="1">
      <alignment/>
      <protection/>
    </xf>
    <xf numFmtId="3" fontId="35" fillId="0" borderId="36" xfId="19" applyNumberFormat="1" applyFont="1" applyBorder="1">
      <alignment/>
      <protection/>
    </xf>
    <xf numFmtId="0" fontId="32" fillId="0" borderId="0" xfId="19" applyFont="1">
      <alignment/>
      <protection/>
    </xf>
    <xf numFmtId="0" fontId="28" fillId="0" borderId="0" xfId="19" applyFont="1">
      <alignment/>
      <protection/>
    </xf>
    <xf numFmtId="3" fontId="31" fillId="0" borderId="0" xfId="19" applyNumberFormat="1" applyFont="1">
      <alignment/>
      <protection/>
    </xf>
    <xf numFmtId="0" fontId="31" fillId="0" borderId="0" xfId="19" applyFont="1">
      <alignment/>
      <protection/>
    </xf>
    <xf numFmtId="0" fontId="35" fillId="0" borderId="0" xfId="19" applyFont="1">
      <alignment/>
      <protection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36" fillId="0" borderId="0" xfId="0" applyFont="1" applyAlignment="1">
      <alignment/>
    </xf>
    <xf numFmtId="0" fontId="28" fillId="0" borderId="0" xfId="0" applyFont="1" applyAlignment="1">
      <alignment vertical="top"/>
    </xf>
    <xf numFmtId="0" fontId="36" fillId="0" borderId="0" xfId="0" applyFont="1" applyAlignment="1">
      <alignment vertical="center"/>
    </xf>
    <xf numFmtId="3" fontId="5" fillId="0" borderId="37" xfId="0" applyNumberFormat="1" applyFont="1" applyBorder="1" applyAlignment="1">
      <alignment horizontal="left" vertical="top" wrapText="1"/>
    </xf>
    <xf numFmtId="3" fontId="5" fillId="0" borderId="38" xfId="0" applyNumberFormat="1" applyFont="1" applyBorder="1" applyAlignment="1">
      <alignment horizontal="left" vertical="top" wrapText="1"/>
    </xf>
    <xf numFmtId="3" fontId="5" fillId="3" borderId="15" xfId="0" applyNumberFormat="1" applyFont="1" applyFill="1" applyBorder="1" applyAlignment="1">
      <alignment horizontal="left"/>
    </xf>
    <xf numFmtId="3" fontId="5" fillId="3" borderId="8" xfId="0" applyNumberFormat="1" applyFont="1" applyFill="1" applyBorder="1" applyAlignment="1">
      <alignment horizontal="left"/>
    </xf>
    <xf numFmtId="3" fontId="5" fillId="2" borderId="15" xfId="0" applyNumberFormat="1" applyFont="1" applyFill="1" applyBorder="1" applyAlignment="1">
      <alignment horizontal="left"/>
    </xf>
    <xf numFmtId="3" fontId="5" fillId="0" borderId="39" xfId="0" applyNumberFormat="1" applyFont="1" applyBorder="1" applyAlignment="1">
      <alignment horizontal="left" vertical="top" wrapText="1"/>
    </xf>
    <xf numFmtId="3" fontId="5" fillId="0" borderId="40" xfId="0" applyNumberFormat="1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left" vertical="top" wrapText="1"/>
    </xf>
    <xf numFmtId="3" fontId="4" fillId="0" borderId="41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vertical="center"/>
    </xf>
    <xf numFmtId="3" fontId="4" fillId="2" borderId="43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3" fontId="0" fillId="0" borderId="4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8" fillId="0" borderId="0" xfId="22" applyFont="1" applyAlignment="1">
      <alignment vertical="center"/>
      <protection/>
    </xf>
    <xf numFmtId="3" fontId="4" fillId="0" borderId="37" xfId="0" applyNumberFormat="1" applyFont="1" applyBorder="1" applyAlignment="1">
      <alignment horizontal="left" vertical="top" wrapText="1"/>
    </xf>
    <xf numFmtId="3" fontId="4" fillId="0" borderId="38" xfId="0" applyNumberFormat="1" applyFont="1" applyBorder="1" applyAlignment="1">
      <alignment horizontal="left" vertical="top" wrapText="1"/>
    </xf>
    <xf numFmtId="3" fontId="5" fillId="3" borderId="14" xfId="0" applyNumberFormat="1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left" vertical="top" wrapText="1"/>
    </xf>
    <xf numFmtId="3" fontId="5" fillId="3" borderId="2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8" fillId="0" borderId="0" xfId="19" applyFont="1">
      <alignment/>
      <protection/>
    </xf>
    <xf numFmtId="0" fontId="0" fillId="0" borderId="0" xfId="19" applyFont="1">
      <alignment/>
      <protection/>
    </xf>
    <xf numFmtId="0" fontId="40" fillId="0" borderId="0" xfId="19" applyFont="1">
      <alignment/>
      <protection/>
    </xf>
    <xf numFmtId="0" fontId="44" fillId="0" borderId="0" xfId="19" applyFont="1" applyBorder="1" applyAlignment="1">
      <alignment horizontal="left" wrapText="1"/>
      <protection/>
    </xf>
    <xf numFmtId="0" fontId="44" fillId="0" borderId="45" xfId="19" applyFont="1" applyBorder="1" applyAlignment="1">
      <alignment horizontal="left" wrapText="1"/>
      <protection/>
    </xf>
    <xf numFmtId="0" fontId="2" fillId="0" borderId="46" xfId="19" applyFont="1" applyBorder="1" applyAlignment="1">
      <alignment horizontal="center" vertical="center" wrapText="1"/>
      <protection/>
    </xf>
    <xf numFmtId="0" fontId="2" fillId="0" borderId="47" xfId="19" applyFont="1" applyBorder="1" applyAlignment="1">
      <alignment horizontal="center" vertical="center" wrapText="1"/>
      <protection/>
    </xf>
    <xf numFmtId="0" fontId="2" fillId="0" borderId="48" xfId="19" applyFont="1" applyBorder="1" applyAlignment="1">
      <alignment horizontal="center" vertical="center" wrapText="1"/>
      <protection/>
    </xf>
    <xf numFmtId="0" fontId="2" fillId="0" borderId="49" xfId="19" applyFont="1" applyBorder="1" applyAlignment="1">
      <alignment horizontal="center" vertical="center" wrapText="1"/>
      <protection/>
    </xf>
    <xf numFmtId="0" fontId="1" fillId="0" borderId="50" xfId="19" applyFont="1" applyBorder="1" applyAlignment="1">
      <alignment horizontal="center" vertical="center" wrapText="1"/>
      <protection/>
    </xf>
    <xf numFmtId="0" fontId="2" fillId="0" borderId="51" xfId="19" applyFont="1" applyBorder="1" applyAlignment="1">
      <alignment horizontal="center" vertical="center" wrapText="1"/>
      <protection/>
    </xf>
    <xf numFmtId="0" fontId="1" fillId="0" borderId="52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center" vertical="center" wrapText="1"/>
      <protection/>
    </xf>
    <xf numFmtId="0" fontId="2" fillId="0" borderId="53" xfId="19" applyFont="1" applyBorder="1" applyAlignment="1">
      <alignment horizontal="center" vertical="center" wrapText="1"/>
      <protection/>
    </xf>
    <xf numFmtId="0" fontId="2" fillId="0" borderId="54" xfId="19" applyFont="1" applyBorder="1" applyAlignment="1">
      <alignment horizontal="center" vertical="center" wrapText="1"/>
      <protection/>
    </xf>
    <xf numFmtId="0" fontId="2" fillId="0" borderId="55" xfId="19" applyFont="1" applyBorder="1" applyAlignment="1">
      <alignment horizontal="center" vertical="center" wrapText="1"/>
      <protection/>
    </xf>
    <xf numFmtId="0" fontId="2" fillId="0" borderId="56" xfId="19" applyFont="1" applyBorder="1" applyAlignment="1">
      <alignment horizontal="center" vertical="center" wrapText="1"/>
      <protection/>
    </xf>
    <xf numFmtId="0" fontId="1" fillId="0" borderId="57" xfId="19" applyFont="1" applyBorder="1" applyAlignment="1">
      <alignment horizontal="center" vertical="center" wrapText="1"/>
      <protection/>
    </xf>
    <xf numFmtId="0" fontId="2" fillId="0" borderId="58" xfId="19" applyFont="1" applyBorder="1" applyAlignment="1">
      <alignment horizontal="center" vertical="center" wrapText="1"/>
      <protection/>
    </xf>
    <xf numFmtId="0" fontId="1" fillId="0" borderId="59" xfId="19" applyFont="1" applyBorder="1" applyAlignment="1">
      <alignment horizontal="center" vertical="center" wrapText="1"/>
      <protection/>
    </xf>
    <xf numFmtId="0" fontId="6" fillId="0" borderId="53" xfId="19" applyFont="1" applyBorder="1">
      <alignment/>
      <protection/>
    </xf>
    <xf numFmtId="0" fontId="6" fillId="0" borderId="54" xfId="19" applyFont="1" applyBorder="1">
      <alignment/>
      <protection/>
    </xf>
    <xf numFmtId="0" fontId="6" fillId="0" borderId="55" xfId="19" applyFont="1" applyBorder="1">
      <alignment/>
      <protection/>
    </xf>
    <xf numFmtId="3" fontId="37" fillId="0" borderId="56" xfId="19" applyNumberFormat="1" applyFont="1" applyBorder="1">
      <alignment/>
      <protection/>
    </xf>
    <xf numFmtId="3" fontId="38" fillId="0" borderId="57" xfId="19" applyNumberFormat="1" applyFont="1" applyBorder="1">
      <alignment/>
      <protection/>
    </xf>
    <xf numFmtId="3" fontId="37" fillId="0" borderId="60" xfId="19" applyNumberFormat="1" applyFont="1" applyBorder="1">
      <alignment/>
      <protection/>
    </xf>
    <xf numFmtId="3" fontId="37" fillId="0" borderId="59" xfId="19" applyNumberFormat="1" applyFont="1" applyBorder="1">
      <alignment/>
      <protection/>
    </xf>
    <xf numFmtId="0" fontId="6" fillId="0" borderId="0" xfId="19" applyFont="1">
      <alignment/>
      <protection/>
    </xf>
    <xf numFmtId="0" fontId="8" fillId="0" borderId="61" xfId="19" applyFont="1" applyBorder="1">
      <alignment/>
      <protection/>
    </xf>
    <xf numFmtId="0" fontId="0" fillId="0" borderId="62" xfId="19" applyFont="1" applyBorder="1">
      <alignment/>
      <protection/>
    </xf>
    <xf numFmtId="0" fontId="0" fillId="0" borderId="63" xfId="19" applyFont="1" applyBorder="1">
      <alignment/>
      <protection/>
    </xf>
    <xf numFmtId="3" fontId="39" fillId="0" borderId="64" xfId="19" applyNumberFormat="1" applyFont="1" applyBorder="1">
      <alignment/>
      <protection/>
    </xf>
    <xf numFmtId="3" fontId="37" fillId="0" borderId="65" xfId="19" applyNumberFormat="1" applyFont="1" applyBorder="1">
      <alignment/>
      <protection/>
    </xf>
    <xf numFmtId="3" fontId="39" fillId="0" borderId="66" xfId="19" applyNumberFormat="1" applyFont="1" applyBorder="1">
      <alignment/>
      <protection/>
    </xf>
    <xf numFmtId="3" fontId="37" fillId="0" borderId="67" xfId="19" applyNumberFormat="1" applyFont="1" applyBorder="1">
      <alignment/>
      <protection/>
    </xf>
    <xf numFmtId="0" fontId="8" fillId="0" borderId="68" xfId="19" applyFont="1" applyBorder="1">
      <alignment/>
      <protection/>
    </xf>
    <xf numFmtId="0" fontId="0" fillId="0" borderId="35" xfId="19" applyFont="1" applyBorder="1">
      <alignment/>
      <protection/>
    </xf>
    <xf numFmtId="0" fontId="0" fillId="0" borderId="69" xfId="19" applyFont="1" applyBorder="1">
      <alignment/>
      <protection/>
    </xf>
    <xf numFmtId="3" fontId="39" fillId="0" borderId="70" xfId="19" applyNumberFormat="1" applyFont="1" applyBorder="1">
      <alignment/>
      <protection/>
    </xf>
    <xf numFmtId="3" fontId="37" fillId="0" borderId="71" xfId="19" applyNumberFormat="1" applyFont="1" applyBorder="1">
      <alignment/>
      <protection/>
    </xf>
    <xf numFmtId="3" fontId="39" fillId="0" borderId="23" xfId="19" applyNumberFormat="1" applyFont="1" applyBorder="1">
      <alignment/>
      <protection/>
    </xf>
    <xf numFmtId="0" fontId="8" fillId="0" borderId="72" xfId="19" applyFont="1" applyBorder="1">
      <alignment/>
      <protection/>
    </xf>
    <xf numFmtId="0" fontId="0" fillId="0" borderId="73" xfId="19" applyFont="1" applyBorder="1" applyAlignment="1">
      <alignment wrapText="1"/>
      <protection/>
    </xf>
    <xf numFmtId="0" fontId="0" fillId="0" borderId="74" xfId="19" applyFont="1" applyBorder="1" applyAlignment="1">
      <alignment wrapText="1"/>
      <protection/>
    </xf>
    <xf numFmtId="3" fontId="39" fillId="0" borderId="75" xfId="19" applyNumberFormat="1" applyFont="1" applyBorder="1">
      <alignment/>
      <protection/>
    </xf>
    <xf numFmtId="3" fontId="37" fillId="0" borderId="76" xfId="19" applyNumberFormat="1" applyFont="1" applyBorder="1">
      <alignment/>
      <protection/>
    </xf>
    <xf numFmtId="3" fontId="39" fillId="0" borderId="77" xfId="19" applyNumberFormat="1" applyFont="1" applyBorder="1">
      <alignment/>
      <protection/>
    </xf>
    <xf numFmtId="3" fontId="39" fillId="0" borderId="66" xfId="19" applyNumberFormat="1" applyFont="1" applyFill="1" applyBorder="1">
      <alignment/>
      <protection/>
    </xf>
    <xf numFmtId="0" fontId="0" fillId="0" borderId="78" xfId="19" applyFont="1" applyBorder="1">
      <alignment/>
      <protection/>
    </xf>
    <xf numFmtId="3" fontId="37" fillId="0" borderId="79" xfId="19" applyNumberFormat="1" applyFont="1" applyBorder="1">
      <alignment/>
      <protection/>
    </xf>
    <xf numFmtId="3" fontId="40" fillId="0" borderId="56" xfId="19" applyNumberFormat="1" applyFont="1" applyBorder="1">
      <alignment/>
      <protection/>
    </xf>
    <xf numFmtId="3" fontId="6" fillId="0" borderId="57" xfId="19" applyNumberFormat="1" applyFont="1" applyBorder="1">
      <alignment/>
      <protection/>
    </xf>
    <xf numFmtId="3" fontId="40" fillId="0" borderId="60" xfId="19" applyNumberFormat="1" applyFont="1" applyBorder="1">
      <alignment/>
      <protection/>
    </xf>
    <xf numFmtId="3" fontId="40" fillId="0" borderId="59" xfId="19" applyNumberFormat="1" applyFont="1" applyBorder="1">
      <alignment/>
      <protection/>
    </xf>
    <xf numFmtId="0" fontId="8" fillId="0" borderId="80" xfId="19" applyFont="1" applyBorder="1">
      <alignment/>
      <protection/>
    </xf>
    <xf numFmtId="0" fontId="0" fillId="0" borderId="81" xfId="19" applyFont="1" applyBorder="1">
      <alignment/>
      <protection/>
    </xf>
    <xf numFmtId="0" fontId="0" fillId="0" borderId="82" xfId="19" applyFont="1" applyBorder="1">
      <alignment/>
      <protection/>
    </xf>
    <xf numFmtId="3" fontId="39" fillId="0" borderId="83" xfId="19" applyNumberFormat="1" applyFont="1" applyBorder="1">
      <alignment/>
      <protection/>
    </xf>
    <xf numFmtId="3" fontId="37" fillId="0" borderId="84" xfId="19" applyNumberFormat="1" applyFont="1" applyBorder="1">
      <alignment/>
      <protection/>
    </xf>
    <xf numFmtId="3" fontId="39" fillId="0" borderId="85" xfId="19" applyNumberFormat="1" applyFont="1" applyBorder="1">
      <alignment/>
      <protection/>
    </xf>
    <xf numFmtId="3" fontId="37" fillId="0" borderId="86" xfId="19" applyNumberFormat="1" applyFont="1" applyBorder="1">
      <alignment/>
      <protection/>
    </xf>
    <xf numFmtId="0" fontId="8" fillId="0" borderId="87" xfId="19" applyFont="1" applyBorder="1">
      <alignment/>
      <protection/>
    </xf>
    <xf numFmtId="0" fontId="41" fillId="0" borderId="88" xfId="19" applyFont="1" applyBorder="1">
      <alignment/>
      <protection/>
    </xf>
    <xf numFmtId="0" fontId="42" fillId="0" borderId="78" xfId="19" applyFont="1" applyBorder="1" applyAlignment="1">
      <alignment horizontal="right"/>
      <protection/>
    </xf>
    <xf numFmtId="3" fontId="39" fillId="0" borderId="89" xfId="19" applyNumberFormat="1" applyFont="1" applyBorder="1">
      <alignment/>
      <protection/>
    </xf>
    <xf numFmtId="3" fontId="37" fillId="0" borderId="90" xfId="19" applyNumberFormat="1" applyFont="1" applyBorder="1">
      <alignment/>
      <protection/>
    </xf>
    <xf numFmtId="3" fontId="42" fillId="0" borderId="0" xfId="19" applyNumberFormat="1" applyFont="1" applyBorder="1">
      <alignment/>
      <protection/>
    </xf>
    <xf numFmtId="3" fontId="37" fillId="0" borderId="91" xfId="19" applyNumberFormat="1" applyFont="1" applyBorder="1">
      <alignment/>
      <protection/>
    </xf>
    <xf numFmtId="0" fontId="0" fillId="0" borderId="92" xfId="19" applyFont="1" applyBorder="1">
      <alignment/>
      <protection/>
    </xf>
    <xf numFmtId="0" fontId="0" fillId="0" borderId="93" xfId="19" applyFont="1" applyBorder="1">
      <alignment/>
      <protection/>
    </xf>
    <xf numFmtId="3" fontId="37" fillId="0" borderId="94" xfId="19" applyNumberFormat="1" applyFont="1" applyBorder="1">
      <alignment/>
      <protection/>
    </xf>
    <xf numFmtId="0" fontId="8" fillId="0" borderId="95" xfId="19" applyFont="1" applyBorder="1">
      <alignment/>
      <protection/>
    </xf>
    <xf numFmtId="0" fontId="0" fillId="0" borderId="45" xfId="19" applyFont="1" applyBorder="1">
      <alignment/>
      <protection/>
    </xf>
    <xf numFmtId="3" fontId="39" fillId="0" borderId="96" xfId="19" applyNumberFormat="1" applyFont="1" applyBorder="1">
      <alignment/>
      <protection/>
    </xf>
    <xf numFmtId="3" fontId="37" fillId="0" borderId="97" xfId="19" applyNumberFormat="1" applyFont="1" applyBorder="1">
      <alignment/>
      <protection/>
    </xf>
    <xf numFmtId="0" fontId="43" fillId="0" borderId="53" xfId="19" applyFont="1" applyBorder="1">
      <alignment/>
      <protection/>
    </xf>
    <xf numFmtId="0" fontId="44" fillId="0" borderId="58" xfId="19" applyFont="1" applyBorder="1" applyAlignment="1">
      <alignment horizontal="right"/>
      <protection/>
    </xf>
    <xf numFmtId="3" fontId="8" fillId="0" borderId="56" xfId="19" applyNumberFormat="1" applyFont="1" applyBorder="1">
      <alignment/>
      <protection/>
    </xf>
    <xf numFmtId="0" fontId="43" fillId="0" borderId="0" xfId="19" applyFont="1">
      <alignment/>
      <protection/>
    </xf>
    <xf numFmtId="0" fontId="6" fillId="0" borderId="58" xfId="19" applyFont="1" applyBorder="1">
      <alignment/>
      <protection/>
    </xf>
    <xf numFmtId="3" fontId="37" fillId="0" borderId="98" xfId="19" applyNumberFormat="1" applyFont="1" applyBorder="1">
      <alignment/>
      <protection/>
    </xf>
    <xf numFmtId="0" fontId="6" fillId="0" borderId="95" xfId="19" applyFont="1" applyBorder="1">
      <alignment/>
      <protection/>
    </xf>
    <xf numFmtId="0" fontId="6" fillId="0" borderId="99" xfId="19" applyFont="1" applyBorder="1">
      <alignment/>
      <protection/>
    </xf>
    <xf numFmtId="0" fontId="6" fillId="0" borderId="100" xfId="19" applyFont="1" applyBorder="1">
      <alignment/>
      <protection/>
    </xf>
    <xf numFmtId="3" fontId="37" fillId="0" borderId="96" xfId="19" applyNumberFormat="1" applyFont="1" applyBorder="1">
      <alignment/>
      <protection/>
    </xf>
    <xf numFmtId="3" fontId="38" fillId="0" borderId="101" xfId="19" applyNumberFormat="1" applyFont="1" applyBorder="1">
      <alignment/>
      <protection/>
    </xf>
    <xf numFmtId="3" fontId="37" fillId="0" borderId="102" xfId="19" applyNumberFormat="1" applyFont="1" applyBorder="1">
      <alignment/>
      <protection/>
    </xf>
    <xf numFmtId="0" fontId="0" fillId="0" borderId="54" xfId="19" applyFont="1" applyBorder="1">
      <alignment/>
      <protection/>
    </xf>
    <xf numFmtId="0" fontId="0" fillId="0" borderId="55" xfId="19" applyFont="1" applyBorder="1">
      <alignment/>
      <protection/>
    </xf>
    <xf numFmtId="3" fontId="39" fillId="0" borderId="0" xfId="19" applyNumberFormat="1" applyFont="1" applyBorder="1">
      <alignment/>
      <protection/>
    </xf>
    <xf numFmtId="3" fontId="13" fillId="0" borderId="57" xfId="19" applyNumberFormat="1" applyFont="1" applyBorder="1">
      <alignment/>
      <protection/>
    </xf>
    <xf numFmtId="3" fontId="8" fillId="0" borderId="60" xfId="19" applyNumberFormat="1" applyFont="1" applyBorder="1">
      <alignment/>
      <protection/>
    </xf>
    <xf numFmtId="3" fontId="2" fillId="0" borderId="46" xfId="19" applyNumberFormat="1" applyFont="1" applyBorder="1" applyAlignment="1">
      <alignment horizontal="center" vertical="center" wrapText="1"/>
      <protection/>
    </xf>
    <xf numFmtId="3" fontId="37" fillId="0" borderId="53" xfId="19" applyNumberFormat="1" applyFont="1" applyBorder="1">
      <alignment/>
      <protection/>
    </xf>
    <xf numFmtId="0" fontId="0" fillId="0" borderId="88" xfId="19" applyFont="1" applyBorder="1">
      <alignment/>
      <protection/>
    </xf>
    <xf numFmtId="3" fontId="39" fillId="0" borderId="68" xfId="19" applyNumberFormat="1" applyFont="1" applyBorder="1">
      <alignment/>
      <protection/>
    </xf>
    <xf numFmtId="3" fontId="39" fillId="0" borderId="103" xfId="19" applyNumberFormat="1" applyFont="1" applyBorder="1">
      <alignment/>
      <protection/>
    </xf>
    <xf numFmtId="0" fontId="40" fillId="0" borderId="58" xfId="19" applyFont="1" applyBorder="1">
      <alignment/>
      <protection/>
    </xf>
    <xf numFmtId="0" fontId="0" fillId="0" borderId="66" xfId="19" applyFont="1" applyBorder="1">
      <alignment/>
      <protection/>
    </xf>
    <xf numFmtId="3" fontId="39" fillId="0" borderId="104" xfId="19" applyNumberFormat="1" applyFont="1" applyBorder="1">
      <alignment/>
      <protection/>
    </xf>
    <xf numFmtId="0" fontId="0" fillId="0" borderId="23" xfId="19" applyFont="1" applyBorder="1">
      <alignment/>
      <protection/>
    </xf>
    <xf numFmtId="0" fontId="0" fillId="0" borderId="105" xfId="19" applyFont="1" applyBorder="1">
      <alignment/>
      <protection/>
    </xf>
    <xf numFmtId="3" fontId="39" fillId="0" borderId="61" xfId="19" applyNumberFormat="1" applyFont="1" applyBorder="1">
      <alignment/>
      <protection/>
    </xf>
    <xf numFmtId="3" fontId="39" fillId="0" borderId="106" xfId="19" applyNumberFormat="1" applyFont="1" applyBorder="1">
      <alignment/>
      <protection/>
    </xf>
    <xf numFmtId="0" fontId="0" fillId="0" borderId="77" xfId="19" applyFont="1" applyBorder="1">
      <alignment/>
      <protection/>
    </xf>
    <xf numFmtId="3" fontId="39" fillId="0" borderId="72" xfId="19" applyNumberFormat="1" applyFont="1" applyBorder="1">
      <alignment/>
      <protection/>
    </xf>
    <xf numFmtId="3" fontId="39" fillId="0" borderId="74" xfId="19" applyNumberFormat="1" applyFont="1" applyBorder="1">
      <alignment/>
      <protection/>
    </xf>
    <xf numFmtId="0" fontId="2" fillId="0" borderId="59" xfId="19" applyFont="1" applyBorder="1" applyAlignment="1">
      <alignment horizontal="center" vertical="center" wrapText="1"/>
      <protection/>
    </xf>
    <xf numFmtId="3" fontId="2" fillId="0" borderId="53" xfId="19" applyNumberFormat="1" applyFont="1" applyBorder="1" applyAlignment="1">
      <alignment horizontal="center" vertical="center" wrapText="1"/>
      <protection/>
    </xf>
    <xf numFmtId="0" fontId="2" fillId="0" borderId="60" xfId="19" applyFont="1" applyBorder="1" applyAlignment="1">
      <alignment horizontal="center" vertical="center" wrapText="1"/>
      <protection/>
    </xf>
    <xf numFmtId="0" fontId="0" fillId="0" borderId="85" xfId="19" applyFont="1" applyBorder="1">
      <alignment/>
      <protection/>
    </xf>
    <xf numFmtId="3" fontId="39" fillId="0" borderId="80" xfId="19" applyNumberFormat="1" applyFont="1" applyBorder="1">
      <alignment/>
      <protection/>
    </xf>
    <xf numFmtId="3" fontId="39" fillId="0" borderId="107" xfId="19" applyNumberFormat="1" applyFont="1" applyBorder="1">
      <alignment/>
      <protection/>
    </xf>
    <xf numFmtId="3" fontId="37" fillId="0" borderId="67" xfId="19" applyNumberFormat="1" applyFont="1" applyFill="1" applyBorder="1">
      <alignment/>
      <protection/>
    </xf>
    <xf numFmtId="0" fontId="8" fillId="0" borderId="108" xfId="19" applyFont="1" applyBorder="1">
      <alignment/>
      <protection/>
    </xf>
    <xf numFmtId="0" fontId="0" fillId="0" borderId="98" xfId="19" applyFont="1" applyBorder="1">
      <alignment/>
      <protection/>
    </xf>
    <xf numFmtId="3" fontId="39" fillId="0" borderId="109" xfId="19" applyNumberFormat="1" applyFont="1" applyBorder="1">
      <alignment/>
      <protection/>
    </xf>
    <xf numFmtId="3" fontId="39" fillId="0" borderId="29" xfId="19" applyNumberFormat="1" applyFont="1" applyBorder="1">
      <alignment/>
      <protection/>
    </xf>
    <xf numFmtId="0" fontId="41" fillId="0" borderId="98" xfId="19" applyFont="1" applyBorder="1" applyAlignment="1">
      <alignment horizontal="right"/>
      <protection/>
    </xf>
    <xf numFmtId="3" fontId="41" fillId="0" borderId="29" xfId="19" applyNumberFormat="1" applyFont="1" applyBorder="1">
      <alignment/>
      <protection/>
    </xf>
    <xf numFmtId="0" fontId="0" fillId="0" borderId="94" xfId="19" applyFont="1" applyBorder="1">
      <alignment/>
      <protection/>
    </xf>
    <xf numFmtId="3" fontId="38" fillId="0" borderId="59" xfId="19" applyNumberFormat="1" applyFont="1" applyBorder="1">
      <alignment/>
      <protection/>
    </xf>
    <xf numFmtId="0" fontId="0" fillId="0" borderId="0" xfId="19" applyFont="1" applyBorder="1">
      <alignment/>
      <protection/>
    </xf>
    <xf numFmtId="3" fontId="39" fillId="0" borderId="87" xfId="19" applyNumberFormat="1" applyFont="1" applyBorder="1">
      <alignment/>
      <protection/>
    </xf>
    <xf numFmtId="3" fontId="37" fillId="0" borderId="53" xfId="19" applyNumberFormat="1" applyFont="1" applyFill="1" applyBorder="1">
      <alignment/>
      <protection/>
    </xf>
    <xf numFmtId="3" fontId="37" fillId="0" borderId="60" xfId="19" applyNumberFormat="1" applyFont="1" applyFill="1" applyBorder="1">
      <alignment/>
      <protection/>
    </xf>
    <xf numFmtId="3" fontId="38" fillId="0" borderId="57" xfId="19" applyNumberFormat="1" applyFont="1" applyFill="1" applyBorder="1">
      <alignment/>
      <protection/>
    </xf>
    <xf numFmtId="3" fontId="37" fillId="0" borderId="59" xfId="19" applyNumberFormat="1" applyFont="1" applyFill="1" applyBorder="1">
      <alignment/>
      <protection/>
    </xf>
    <xf numFmtId="0" fontId="40" fillId="0" borderId="0" xfId="19" applyFont="1" applyFill="1">
      <alignment/>
      <protection/>
    </xf>
    <xf numFmtId="0" fontId="8" fillId="0" borderId="87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3" fontId="39" fillId="0" borderId="87" xfId="19" applyNumberFormat="1" applyFont="1" applyFill="1" applyBorder="1">
      <alignment/>
      <protection/>
    </xf>
    <xf numFmtId="3" fontId="39" fillId="0" borderId="103" xfId="19" applyNumberFormat="1" applyFont="1" applyFill="1" applyBorder="1">
      <alignment/>
      <protection/>
    </xf>
    <xf numFmtId="3" fontId="39" fillId="0" borderId="0" xfId="19" applyNumberFormat="1" applyFont="1" applyFill="1" applyBorder="1">
      <alignment/>
      <protection/>
    </xf>
    <xf numFmtId="3" fontId="37" fillId="0" borderId="91" xfId="19" applyNumberFormat="1" applyFont="1" applyFill="1" applyBorder="1">
      <alignment/>
      <protection/>
    </xf>
    <xf numFmtId="0" fontId="8" fillId="0" borderId="0" xfId="19" applyFont="1" applyFill="1">
      <alignment/>
      <protection/>
    </xf>
    <xf numFmtId="0" fontId="8" fillId="0" borderId="77" xfId="19" applyFont="1" applyBorder="1">
      <alignment/>
      <protection/>
    </xf>
    <xf numFmtId="3" fontId="39" fillId="0" borderId="23" xfId="19" applyNumberFormat="1" applyFont="1" applyFill="1" applyBorder="1">
      <alignment/>
      <protection/>
    </xf>
    <xf numFmtId="0" fontId="0" fillId="0" borderId="85" xfId="19" applyFont="1" applyBorder="1" applyAlignment="1">
      <alignment wrapText="1"/>
      <protection/>
    </xf>
    <xf numFmtId="0" fontId="0" fillId="0" borderId="77" xfId="19" applyFont="1" applyBorder="1" applyAlignment="1">
      <alignment wrapText="1"/>
      <protection/>
    </xf>
    <xf numFmtId="3" fontId="38" fillId="0" borderId="60" xfId="19" applyNumberFormat="1" applyFont="1" applyBorder="1">
      <alignment/>
      <protection/>
    </xf>
    <xf numFmtId="0" fontId="8" fillId="0" borderId="53" xfId="19" applyFont="1" applyBorder="1">
      <alignment/>
      <protection/>
    </xf>
    <xf numFmtId="0" fontId="0" fillId="0" borderId="58" xfId="19" applyFont="1" applyBorder="1">
      <alignment/>
      <protection/>
    </xf>
    <xf numFmtId="3" fontId="39" fillId="0" borderId="53" xfId="19" applyNumberFormat="1" applyFont="1" applyBorder="1">
      <alignment/>
      <protection/>
    </xf>
    <xf numFmtId="3" fontId="39" fillId="0" borderId="60" xfId="19" applyNumberFormat="1" applyFont="1" applyBorder="1">
      <alignment/>
      <protection/>
    </xf>
    <xf numFmtId="3" fontId="37" fillId="0" borderId="57" xfId="19" applyNumberFormat="1" applyFont="1" applyBorder="1">
      <alignment/>
      <protection/>
    </xf>
    <xf numFmtId="3" fontId="39" fillId="0" borderId="58" xfId="19" applyNumberFormat="1" applyFont="1" applyBorder="1">
      <alignment/>
      <protection/>
    </xf>
    <xf numFmtId="3" fontId="37" fillId="0" borderId="50" xfId="19" applyNumberFormat="1" applyFont="1" applyBorder="1">
      <alignment/>
      <protection/>
    </xf>
    <xf numFmtId="3" fontId="37" fillId="0" borderId="110" xfId="19" applyNumberFormat="1" applyFont="1" applyBorder="1">
      <alignment/>
      <protection/>
    </xf>
    <xf numFmtId="0" fontId="40" fillId="0" borderId="72" xfId="19" applyFont="1" applyBorder="1">
      <alignment/>
      <protection/>
    </xf>
    <xf numFmtId="0" fontId="41" fillId="0" borderId="59" xfId="19" applyFont="1" applyBorder="1" applyAlignment="1">
      <alignment horizontal="right"/>
      <protection/>
    </xf>
    <xf numFmtId="3" fontId="37" fillId="0" borderId="111" xfId="19" applyNumberFormat="1" applyFont="1" applyBorder="1">
      <alignment/>
      <protection/>
    </xf>
    <xf numFmtId="3" fontId="41" fillId="0" borderId="56" xfId="19" applyNumberFormat="1" applyFont="1" applyBorder="1">
      <alignment/>
      <protection/>
    </xf>
    <xf numFmtId="0" fontId="39" fillId="0" borderId="54" xfId="19" applyFont="1" applyBorder="1">
      <alignment/>
      <protection/>
    </xf>
    <xf numFmtId="3" fontId="39" fillId="0" borderId="111" xfId="19" applyNumberFormat="1" applyFont="1" applyBorder="1">
      <alignment/>
      <protection/>
    </xf>
    <xf numFmtId="3" fontId="39" fillId="0" borderId="0" xfId="19" applyNumberFormat="1" applyFont="1">
      <alignment/>
      <protection/>
    </xf>
    <xf numFmtId="3" fontId="37" fillId="0" borderId="0" xfId="19" applyNumberFormat="1" applyFont="1">
      <alignment/>
      <protection/>
    </xf>
    <xf numFmtId="0" fontId="10" fillId="0" borderId="0" xfId="19" applyFont="1">
      <alignment/>
      <protection/>
    </xf>
    <xf numFmtId="0" fontId="45" fillId="0" borderId="53" xfId="19" applyFont="1" applyFill="1" applyBorder="1" applyAlignment="1">
      <alignment horizontal="center" vertical="center"/>
      <protection/>
    </xf>
    <xf numFmtId="0" fontId="45" fillId="0" borderId="60" xfId="19" applyFont="1" applyFill="1" applyBorder="1" applyAlignment="1">
      <alignment horizontal="center" vertical="center"/>
      <protection/>
    </xf>
    <xf numFmtId="0" fontId="45" fillId="0" borderId="111" xfId="19" applyFont="1" applyFill="1" applyBorder="1" applyAlignment="1">
      <alignment horizontal="center" vertical="center"/>
      <protection/>
    </xf>
    <xf numFmtId="3" fontId="45" fillId="0" borderId="59" xfId="19" applyNumberFormat="1" applyFont="1" applyFill="1" applyBorder="1" applyAlignment="1">
      <alignment horizontal="center" vertical="center" wrapText="1"/>
      <protection/>
    </xf>
    <xf numFmtId="0" fontId="45" fillId="0" borderId="61" xfId="19" applyFont="1" applyFill="1" applyBorder="1" applyAlignment="1">
      <alignment horizontal="center" vertical="center"/>
      <protection/>
    </xf>
    <xf numFmtId="0" fontId="39" fillId="0" borderId="106" xfId="19" applyFont="1" applyFill="1" applyBorder="1" applyAlignment="1">
      <alignment horizontal="center" vertical="center"/>
      <protection/>
    </xf>
    <xf numFmtId="0" fontId="39" fillId="0" borderId="33" xfId="19" applyFont="1" applyFill="1" applyBorder="1" applyAlignment="1">
      <alignment vertical="center" wrapText="1"/>
      <protection/>
    </xf>
    <xf numFmtId="3" fontId="39" fillId="0" borderId="67" xfId="19" applyNumberFormat="1" applyFont="1" applyFill="1" applyBorder="1" applyAlignment="1">
      <alignment vertical="center"/>
      <protection/>
    </xf>
    <xf numFmtId="0" fontId="39" fillId="0" borderId="0" xfId="19" applyFont="1" applyAlignment="1">
      <alignment vertical="center"/>
      <protection/>
    </xf>
    <xf numFmtId="0" fontId="39" fillId="0" borderId="104" xfId="19" applyFont="1" applyFill="1" applyBorder="1" applyAlignment="1">
      <alignment horizontal="center" vertical="center"/>
      <protection/>
    </xf>
    <xf numFmtId="0" fontId="39" fillId="0" borderId="20" xfId="19" applyFont="1" applyFill="1" applyBorder="1" applyAlignment="1">
      <alignment vertical="center" wrapText="1"/>
      <protection/>
    </xf>
    <xf numFmtId="3" fontId="39" fillId="0" borderId="98" xfId="19" applyNumberFormat="1" applyFont="1" applyFill="1" applyBorder="1" applyAlignment="1">
      <alignment vertical="center"/>
      <protection/>
    </xf>
    <xf numFmtId="0" fontId="39" fillId="0" borderId="20" xfId="19" applyFont="1" applyFill="1" applyBorder="1" applyAlignment="1">
      <alignment horizontal="center" vertical="center"/>
      <protection/>
    </xf>
    <xf numFmtId="0" fontId="39" fillId="0" borderId="20" xfId="19" applyFont="1" applyFill="1" applyBorder="1" applyAlignment="1">
      <alignment vertical="center"/>
      <protection/>
    </xf>
    <xf numFmtId="0" fontId="39" fillId="0" borderId="33" xfId="19" applyFont="1" applyFill="1" applyBorder="1" applyAlignment="1">
      <alignment vertical="center"/>
      <protection/>
    </xf>
    <xf numFmtId="0" fontId="39" fillId="0" borderId="2" xfId="19" applyFont="1" applyFill="1" applyBorder="1">
      <alignment/>
      <protection/>
    </xf>
    <xf numFmtId="0" fontId="45" fillId="0" borderId="2" xfId="19" applyFont="1" applyFill="1" applyBorder="1">
      <alignment/>
      <protection/>
    </xf>
    <xf numFmtId="3" fontId="45" fillId="0" borderId="2" xfId="19" applyNumberFormat="1" applyFont="1" applyFill="1" applyBorder="1">
      <alignment/>
      <protection/>
    </xf>
    <xf numFmtId="0" fontId="39" fillId="0" borderId="0" xfId="19" applyFont="1">
      <alignment/>
      <protection/>
    </xf>
    <xf numFmtId="0" fontId="45" fillId="0" borderId="68" xfId="19" applyFont="1" applyFill="1" applyBorder="1" applyAlignment="1">
      <alignment horizontal="center" vertical="center"/>
      <protection/>
    </xf>
    <xf numFmtId="0" fontId="39" fillId="0" borderId="20" xfId="19" applyFont="1" applyFill="1" applyBorder="1" applyAlignment="1">
      <alignment horizontal="left" vertical="center"/>
      <protection/>
    </xf>
    <xf numFmtId="3" fontId="39" fillId="0" borderId="67" xfId="19" applyNumberFormat="1" applyFont="1" applyFill="1" applyBorder="1" applyAlignment="1">
      <alignment horizontal="right" vertical="center" wrapText="1"/>
      <protection/>
    </xf>
    <xf numFmtId="0" fontId="45" fillId="0" borderId="4" xfId="19" applyFont="1" applyFill="1" applyBorder="1" applyAlignment="1">
      <alignment horizontal="center" vertical="center"/>
      <protection/>
    </xf>
    <xf numFmtId="0" fontId="39" fillId="0" borderId="0" xfId="19" applyFont="1" applyFill="1" applyBorder="1" applyAlignment="1">
      <alignment horizontal="center" vertical="center"/>
      <protection/>
    </xf>
    <xf numFmtId="0" fontId="39" fillId="0" borderId="0" xfId="19" applyFont="1" applyFill="1" applyBorder="1" applyAlignment="1">
      <alignment vertical="center"/>
      <protection/>
    </xf>
    <xf numFmtId="3" fontId="39" fillId="0" borderId="112" xfId="19" applyNumberFormat="1" applyFont="1" applyFill="1" applyBorder="1" applyAlignment="1">
      <alignment vertical="center"/>
      <protection/>
    </xf>
    <xf numFmtId="3" fontId="6" fillId="0" borderId="60" xfId="19" applyNumberFormat="1" applyFont="1" applyBorder="1">
      <alignment/>
      <protection/>
    </xf>
    <xf numFmtId="3" fontId="37" fillId="0" borderId="100" xfId="19" applyNumberFormat="1" applyFont="1" applyBorder="1">
      <alignment/>
      <protection/>
    </xf>
    <xf numFmtId="3" fontId="40" fillId="0" borderId="113" xfId="19" applyNumberFormat="1" applyFont="1" applyBorder="1">
      <alignment/>
      <protection/>
    </xf>
    <xf numFmtId="3" fontId="37" fillId="0" borderId="114" xfId="19" applyNumberFormat="1" applyFont="1" applyBorder="1">
      <alignment/>
      <protection/>
    </xf>
    <xf numFmtId="3" fontId="8" fillId="0" borderId="113" xfId="19" applyNumberFormat="1" applyFont="1" applyBorder="1">
      <alignment/>
      <protection/>
    </xf>
    <xf numFmtId="0" fontId="47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Continuous" vertical="center"/>
    </xf>
    <xf numFmtId="0" fontId="45" fillId="0" borderId="8" xfId="0" applyFont="1" applyFill="1" applyBorder="1" applyAlignment="1">
      <alignment horizontal="center" vertical="center"/>
    </xf>
    <xf numFmtId="3" fontId="45" fillId="0" borderId="8" xfId="0" applyNumberFormat="1" applyFont="1" applyFill="1" applyBorder="1" applyAlignment="1">
      <alignment horizontal="center" vertical="center"/>
    </xf>
    <xf numFmtId="3" fontId="45" fillId="0" borderId="8" xfId="0" applyNumberFormat="1" applyFont="1" applyFill="1" applyBorder="1" applyAlignment="1">
      <alignment vertical="center"/>
    </xf>
    <xf numFmtId="3" fontId="45" fillId="0" borderId="42" xfId="0" applyNumberFormat="1" applyFont="1" applyFill="1" applyBorder="1" applyAlignment="1">
      <alignment vertical="center"/>
    </xf>
    <xf numFmtId="3" fontId="39" fillId="0" borderId="115" xfId="0" applyNumberFormat="1" applyFont="1" applyFill="1" applyBorder="1" applyAlignment="1">
      <alignment vertical="center"/>
    </xf>
    <xf numFmtId="3" fontId="37" fillId="0" borderId="116" xfId="0" applyNumberFormat="1" applyFont="1" applyFill="1" applyBorder="1" applyAlignment="1">
      <alignment vertical="center"/>
    </xf>
    <xf numFmtId="3" fontId="39" fillId="0" borderId="117" xfId="0" applyNumberFormat="1" applyFont="1" applyFill="1" applyBorder="1" applyAlignment="1">
      <alignment vertical="center"/>
    </xf>
    <xf numFmtId="3" fontId="37" fillId="0" borderId="118" xfId="0" applyNumberFormat="1" applyFont="1" applyFill="1" applyBorder="1" applyAlignment="1">
      <alignment vertical="center"/>
    </xf>
    <xf numFmtId="3" fontId="39" fillId="0" borderId="119" xfId="0" applyNumberFormat="1" applyFont="1" applyFill="1" applyBorder="1" applyAlignment="1">
      <alignment vertical="center"/>
    </xf>
    <xf numFmtId="0" fontId="39" fillId="0" borderId="120" xfId="0" applyFont="1" applyFill="1" applyBorder="1" applyAlignment="1">
      <alignment horizontal="left" vertical="center" wrapText="1"/>
    </xf>
    <xf numFmtId="3" fontId="45" fillId="0" borderId="121" xfId="0" applyNumberFormat="1" applyFont="1" applyFill="1" applyBorder="1" applyAlignment="1">
      <alignment vertical="center"/>
    </xf>
    <xf numFmtId="3" fontId="39" fillId="0" borderId="121" xfId="0" applyNumberFormat="1" applyFont="1" applyFill="1" applyBorder="1" applyAlignment="1">
      <alignment vertical="center"/>
    </xf>
    <xf numFmtId="3" fontId="39" fillId="0" borderId="122" xfId="0" applyNumberFormat="1" applyFont="1" applyFill="1" applyBorder="1" applyAlignment="1">
      <alignment vertical="center"/>
    </xf>
    <xf numFmtId="0" fontId="0" fillId="0" borderId="123" xfId="0" applyFont="1" applyFill="1" applyBorder="1" applyAlignment="1">
      <alignment horizontal="right" vertical="center" wrapText="1"/>
    </xf>
    <xf numFmtId="3" fontId="2" fillId="0" borderId="119" xfId="0" applyNumberFormat="1" applyFont="1" applyFill="1" applyBorder="1" applyAlignment="1">
      <alignment vertical="center"/>
    </xf>
    <xf numFmtId="3" fontId="0" fillId="0" borderId="119" xfId="0" applyNumberFormat="1" applyFont="1" applyFill="1" applyBorder="1" applyAlignment="1">
      <alignment vertical="center"/>
    </xf>
    <xf numFmtId="3" fontId="0" fillId="0" borderId="124" xfId="0" applyNumberFormat="1" applyFont="1" applyFill="1" applyBorder="1" applyAlignment="1">
      <alignment vertical="center"/>
    </xf>
    <xf numFmtId="0" fontId="0" fillId="0" borderId="125" xfId="0" applyFont="1" applyFill="1" applyBorder="1" applyAlignment="1">
      <alignment horizontal="right" vertical="center" wrapText="1"/>
    </xf>
    <xf numFmtId="3" fontId="2" fillId="0" borderId="126" xfId="0" applyNumberFormat="1" applyFont="1" applyFill="1" applyBorder="1" applyAlignment="1">
      <alignment vertical="center"/>
    </xf>
    <xf numFmtId="3" fontId="0" fillId="0" borderId="126" xfId="0" applyNumberFormat="1" applyFont="1" applyFill="1" applyBorder="1" applyAlignment="1">
      <alignment vertical="center"/>
    </xf>
    <xf numFmtId="3" fontId="0" fillId="0" borderId="127" xfId="0" applyNumberFormat="1" applyFont="1" applyFill="1" applyBorder="1" applyAlignment="1">
      <alignment vertical="center"/>
    </xf>
    <xf numFmtId="0" fontId="41" fillId="0" borderId="125" xfId="0" applyFont="1" applyFill="1" applyBorder="1" applyAlignment="1">
      <alignment horizontal="right" vertical="center" wrapText="1"/>
    </xf>
    <xf numFmtId="3" fontId="41" fillId="0" borderId="126" xfId="0" applyNumberFormat="1" applyFont="1" applyFill="1" applyBorder="1" applyAlignment="1">
      <alignment vertical="center"/>
    </xf>
    <xf numFmtId="3" fontId="41" fillId="0" borderId="127" xfId="0" applyNumberFormat="1" applyFont="1" applyFill="1" applyBorder="1" applyAlignment="1">
      <alignment vertical="center"/>
    </xf>
    <xf numFmtId="0" fontId="41" fillId="0" borderId="128" xfId="0" applyFont="1" applyFill="1" applyBorder="1" applyAlignment="1">
      <alignment horizontal="right" vertical="center" wrapText="1"/>
    </xf>
    <xf numFmtId="3" fontId="2" fillId="0" borderId="116" xfId="0" applyNumberFormat="1" applyFont="1" applyFill="1" applyBorder="1" applyAlignment="1">
      <alignment vertical="center"/>
    </xf>
    <xf numFmtId="3" fontId="41" fillId="0" borderId="129" xfId="0" applyNumberFormat="1" applyFont="1" applyFill="1" applyBorder="1" applyAlignment="1">
      <alignment vertical="center"/>
    </xf>
    <xf numFmtId="3" fontId="41" fillId="0" borderId="130" xfId="0" applyNumberFormat="1" applyFont="1" applyFill="1" applyBorder="1" applyAlignment="1">
      <alignment vertical="center"/>
    </xf>
    <xf numFmtId="0" fontId="37" fillId="0" borderId="131" xfId="0" applyFont="1" applyFill="1" applyBorder="1" applyAlignment="1">
      <alignment horizontal="right" vertical="center"/>
    </xf>
    <xf numFmtId="3" fontId="38" fillId="0" borderId="132" xfId="0" applyNumberFormat="1" applyFont="1" applyFill="1" applyBorder="1" applyAlignment="1">
      <alignment vertical="center"/>
    </xf>
    <xf numFmtId="3" fontId="37" fillId="0" borderId="132" xfId="0" applyNumberFormat="1" applyFont="1" applyFill="1" applyBorder="1" applyAlignment="1">
      <alignment vertical="center"/>
    </xf>
    <xf numFmtId="3" fontId="37" fillId="0" borderId="133" xfId="0" applyNumberFormat="1" applyFont="1" applyFill="1" applyBorder="1" applyAlignment="1">
      <alignment vertical="center"/>
    </xf>
    <xf numFmtId="0" fontId="0" fillId="0" borderId="120" xfId="0" applyFont="1" applyFill="1" applyBorder="1" applyAlignment="1">
      <alignment horizontal="left" vertical="center" wrapText="1"/>
    </xf>
    <xf numFmtId="0" fontId="37" fillId="0" borderId="134" xfId="0" applyFont="1" applyFill="1" applyBorder="1" applyAlignment="1">
      <alignment horizontal="right" vertical="center"/>
    </xf>
    <xf numFmtId="3" fontId="37" fillId="0" borderId="11" xfId="0" applyNumberFormat="1" applyFont="1" applyFill="1" applyBorder="1" applyAlignment="1">
      <alignment vertical="center"/>
    </xf>
    <xf numFmtId="3" fontId="37" fillId="0" borderId="135" xfId="0" applyNumberFormat="1" applyFont="1" applyFill="1" applyBorder="1" applyAlignment="1">
      <alignment vertical="center"/>
    </xf>
    <xf numFmtId="3" fontId="1" fillId="0" borderId="119" xfId="0" applyNumberFormat="1" applyFont="1" applyFill="1" applyBorder="1" applyAlignment="1">
      <alignment vertical="center"/>
    </xf>
    <xf numFmtId="3" fontId="41" fillId="0" borderId="136" xfId="0" applyNumberFormat="1" applyFont="1" applyFill="1" applyBorder="1" applyAlignment="1">
      <alignment vertical="center"/>
    </xf>
    <xf numFmtId="3" fontId="41" fillId="0" borderId="137" xfId="0" applyNumberFormat="1" applyFont="1" applyFill="1" applyBorder="1" applyAlignment="1">
      <alignment vertical="center"/>
    </xf>
    <xf numFmtId="0" fontId="39" fillId="0" borderId="123" xfId="0" applyFont="1" applyFill="1" applyBorder="1" applyAlignment="1">
      <alignment horizontal="left" vertical="center" wrapText="1"/>
    </xf>
    <xf numFmtId="3" fontId="45" fillId="0" borderId="119" xfId="0" applyNumberFormat="1" applyFont="1" applyFill="1" applyBorder="1" applyAlignment="1">
      <alignment vertical="center"/>
    </xf>
    <xf numFmtId="3" fontId="37" fillId="0" borderId="119" xfId="0" applyNumberFormat="1" applyFont="1" applyFill="1" applyBorder="1" applyAlignment="1">
      <alignment vertical="center"/>
    </xf>
    <xf numFmtId="3" fontId="37" fillId="0" borderId="124" xfId="0" applyNumberFormat="1" applyFont="1" applyFill="1" applyBorder="1" applyAlignment="1">
      <alignment vertical="center"/>
    </xf>
    <xf numFmtId="0" fontId="37" fillId="0" borderId="138" xfId="0" applyFont="1" applyFill="1" applyBorder="1" applyAlignment="1">
      <alignment horizontal="right" vertical="center"/>
    </xf>
    <xf numFmtId="3" fontId="37" fillId="0" borderId="139" xfId="0" applyNumberFormat="1" applyFont="1" applyFill="1" applyBorder="1" applyAlignment="1">
      <alignment vertical="center"/>
    </xf>
    <xf numFmtId="0" fontId="45" fillId="0" borderId="120" xfId="0" applyFont="1" applyFill="1" applyBorder="1" applyAlignment="1">
      <alignment vertical="center"/>
    </xf>
    <xf numFmtId="0" fontId="38" fillId="0" borderId="140" xfId="0" applyFont="1" applyFill="1" applyBorder="1" applyAlignment="1">
      <alignment vertical="center"/>
    </xf>
    <xf numFmtId="3" fontId="37" fillId="0" borderId="2" xfId="0" applyNumberFormat="1" applyFont="1" applyFill="1" applyBorder="1" applyAlignment="1">
      <alignment vertical="center"/>
    </xf>
    <xf numFmtId="3" fontId="37" fillId="0" borderId="141" xfId="0" applyNumberFormat="1" applyFont="1" applyFill="1" applyBorder="1" applyAlignment="1">
      <alignment vertical="center"/>
    </xf>
    <xf numFmtId="0" fontId="45" fillId="0" borderId="142" xfId="0" applyFont="1" applyFill="1" applyBorder="1" applyAlignment="1">
      <alignment horizontal="left" vertical="center" wrapText="1"/>
    </xf>
    <xf numFmtId="3" fontId="39" fillId="0" borderId="143" xfId="0" applyNumberFormat="1" applyFont="1" applyFill="1" applyBorder="1" applyAlignment="1">
      <alignment vertical="center"/>
    </xf>
    <xf numFmtId="3" fontId="39" fillId="0" borderId="144" xfId="0" applyNumberFormat="1" applyFont="1" applyFill="1" applyBorder="1" applyAlignment="1">
      <alignment vertical="center"/>
    </xf>
    <xf numFmtId="0" fontId="37" fillId="0" borderId="145" xfId="0" applyFont="1" applyFill="1" applyBorder="1" applyAlignment="1">
      <alignment horizontal="left" vertical="center" wrapText="1"/>
    </xf>
    <xf numFmtId="10" fontId="37" fillId="0" borderId="146" xfId="0" applyNumberFormat="1" applyFont="1" applyFill="1" applyBorder="1" applyAlignment="1">
      <alignment vertical="center"/>
    </xf>
    <xf numFmtId="10" fontId="37" fillId="0" borderId="147" xfId="0" applyNumberFormat="1" applyFont="1" applyFill="1" applyBorder="1" applyAlignment="1">
      <alignment vertical="center"/>
    </xf>
    <xf numFmtId="0" fontId="45" fillId="0" borderId="148" xfId="0" applyFont="1" applyFill="1" applyBorder="1" applyAlignment="1">
      <alignment horizontal="left" vertical="center" wrapText="1"/>
    </xf>
    <xf numFmtId="3" fontId="38" fillId="0" borderId="126" xfId="0" applyNumberFormat="1" applyFont="1" applyFill="1" applyBorder="1" applyAlignment="1">
      <alignment vertical="center"/>
    </xf>
    <xf numFmtId="3" fontId="38" fillId="0" borderId="127" xfId="0" applyNumberFormat="1" applyFont="1" applyFill="1" applyBorder="1" applyAlignment="1">
      <alignment vertical="center"/>
    </xf>
    <xf numFmtId="0" fontId="45" fillId="0" borderId="138" xfId="0" applyFont="1" applyFill="1" applyBorder="1" applyAlignment="1">
      <alignment horizontal="left" vertical="center" wrapText="1"/>
    </xf>
    <xf numFmtId="10" fontId="45" fillId="0" borderId="118" xfId="0" applyNumberFormat="1" applyFont="1" applyFill="1" applyBorder="1" applyAlignment="1">
      <alignment vertical="center"/>
    </xf>
    <xf numFmtId="10" fontId="45" fillId="0" borderId="139" xfId="0" applyNumberFormat="1" applyFont="1" applyFill="1" applyBorder="1" applyAlignment="1">
      <alignment vertical="center"/>
    </xf>
    <xf numFmtId="3" fontId="37" fillId="0" borderId="149" xfId="0" applyNumberFormat="1" applyFont="1" applyFill="1" applyBorder="1" applyAlignment="1">
      <alignment vertical="center" wrapText="1"/>
    </xf>
    <xf numFmtId="3" fontId="37" fillId="0" borderId="136" xfId="0" applyNumberFormat="1" applyFont="1" applyFill="1" applyBorder="1" applyAlignment="1">
      <alignment vertical="center"/>
    </xf>
    <xf numFmtId="3" fontId="37" fillId="0" borderId="137" xfId="0" applyNumberFormat="1" applyFont="1" applyFill="1" applyBorder="1" applyAlignment="1">
      <alignment vertical="center"/>
    </xf>
    <xf numFmtId="0" fontId="37" fillId="0" borderId="140" xfId="0" applyFont="1" applyFill="1" applyBorder="1" applyAlignment="1">
      <alignment vertical="center" wrapText="1"/>
    </xf>
    <xf numFmtId="10" fontId="37" fillId="0" borderId="143" xfId="24" applyNumberFormat="1" applyFont="1" applyFill="1" applyBorder="1" applyAlignment="1">
      <alignment vertical="center"/>
    </xf>
    <xf numFmtId="10" fontId="37" fillId="0" borderId="144" xfId="24" applyNumberFormat="1" applyFont="1" applyFill="1" applyBorder="1" applyAlignment="1">
      <alignment vertical="center"/>
    </xf>
    <xf numFmtId="3" fontId="45" fillId="0" borderId="150" xfId="0" applyNumberFormat="1" applyFont="1" applyFill="1" applyBorder="1" applyAlignment="1">
      <alignment vertical="center" wrapText="1"/>
    </xf>
    <xf numFmtId="3" fontId="45" fillId="0" borderId="151" xfId="0" applyNumberFormat="1" applyFont="1" applyFill="1" applyBorder="1" applyAlignment="1">
      <alignment vertical="center"/>
    </xf>
    <xf numFmtId="3" fontId="45" fillId="0" borderId="152" xfId="0" applyNumberFormat="1" applyFont="1" applyFill="1" applyBorder="1" applyAlignment="1">
      <alignment vertical="center"/>
    </xf>
    <xf numFmtId="0" fontId="45" fillId="0" borderId="134" xfId="0" applyFont="1" applyFill="1" applyBorder="1" applyAlignment="1">
      <alignment vertical="center" wrapText="1"/>
    </xf>
    <xf numFmtId="10" fontId="45" fillId="0" borderId="11" xfId="0" applyNumberFormat="1" applyFont="1" applyFill="1" applyBorder="1" applyAlignment="1">
      <alignment vertical="center"/>
    </xf>
    <xf numFmtId="10" fontId="45" fillId="0" borderId="135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45" fillId="0" borderId="153" xfId="0" applyFont="1" applyFill="1" applyBorder="1" applyAlignment="1">
      <alignment horizontal="center" vertical="center"/>
    </xf>
    <xf numFmtId="0" fontId="45" fillId="0" borderId="154" xfId="0" applyFont="1" applyFill="1" applyBorder="1" applyAlignment="1">
      <alignment horizontal="center" vertical="center"/>
    </xf>
    <xf numFmtId="0" fontId="45" fillId="0" borderId="155" xfId="0" applyFont="1" applyFill="1" applyBorder="1" applyAlignment="1">
      <alignment horizontal="center" vertical="center"/>
    </xf>
    <xf numFmtId="0" fontId="45" fillId="0" borderId="156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9" fillId="0" borderId="157" xfId="0" applyFont="1" applyFill="1" applyBorder="1" applyAlignment="1">
      <alignment horizontal="left" vertical="center" wrapText="1"/>
    </xf>
    <xf numFmtId="0" fontId="39" fillId="0" borderId="107" xfId="0" applyFont="1" applyFill="1" applyBorder="1" applyAlignment="1">
      <alignment horizontal="left" vertical="center" wrapText="1"/>
    </xf>
    <xf numFmtId="3" fontId="45" fillId="0" borderId="33" xfId="0" applyNumberFormat="1" applyFont="1" applyFill="1" applyBorder="1" applyAlignment="1">
      <alignment vertical="center"/>
    </xf>
    <xf numFmtId="0" fontId="45" fillId="0" borderId="34" xfId="0" applyFont="1" applyFill="1" applyBorder="1" applyAlignment="1">
      <alignment horizontal="center" vertical="center"/>
    </xf>
    <xf numFmtId="0" fontId="39" fillId="0" borderId="158" xfId="0" applyFont="1" applyFill="1" applyBorder="1" applyAlignment="1">
      <alignment horizontal="left" vertical="center" wrapText="1"/>
    </xf>
    <xf numFmtId="0" fontId="39" fillId="0" borderId="104" xfId="0" applyFont="1" applyFill="1" applyBorder="1" applyAlignment="1">
      <alignment horizontal="left" vertical="center" wrapText="1"/>
    </xf>
    <xf numFmtId="3" fontId="45" fillId="0" borderId="20" xfId="0" applyNumberFormat="1" applyFont="1" applyFill="1" applyBorder="1" applyAlignment="1">
      <alignment vertical="center"/>
    </xf>
    <xf numFmtId="3" fontId="45" fillId="0" borderId="20" xfId="0" applyNumberFormat="1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center" vertical="center"/>
    </xf>
    <xf numFmtId="0" fontId="39" fillId="0" borderId="158" xfId="0" applyFont="1" applyFill="1" applyBorder="1" applyAlignment="1">
      <alignment horizontal="left" vertical="center"/>
    </xf>
    <xf numFmtId="0" fontId="39" fillId="0" borderId="104" xfId="0" applyFont="1" applyFill="1" applyBorder="1" applyAlignment="1">
      <alignment horizontal="left" vertical="center"/>
    </xf>
    <xf numFmtId="0" fontId="45" fillId="0" borderId="20" xfId="0" applyFont="1" applyFill="1" applyBorder="1" applyAlignment="1">
      <alignment vertical="center"/>
    </xf>
    <xf numFmtId="3" fontId="39" fillId="0" borderId="20" xfId="0" applyNumberFormat="1" applyFont="1" applyFill="1" applyBorder="1" applyAlignment="1">
      <alignment horizontal="right" vertical="center"/>
    </xf>
    <xf numFmtId="3" fontId="45" fillId="0" borderId="21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/>
    </xf>
    <xf numFmtId="0" fontId="45" fillId="0" borderId="159" xfId="0" applyFont="1" applyFill="1" applyBorder="1" applyAlignment="1">
      <alignment horizontal="left" vertical="center" wrapText="1"/>
    </xf>
    <xf numFmtId="0" fontId="45" fillId="0" borderId="160" xfId="0" applyFont="1" applyFill="1" applyBorder="1" applyAlignment="1">
      <alignment horizontal="left" vertical="center" wrapText="1"/>
    </xf>
    <xf numFmtId="0" fontId="39" fillId="0" borderId="161" xfId="0" applyFont="1" applyFill="1" applyBorder="1" applyAlignment="1">
      <alignment vertical="center"/>
    </xf>
    <xf numFmtId="10" fontId="45" fillId="0" borderId="161" xfId="0" applyNumberFormat="1" applyFont="1" applyFill="1" applyBorder="1" applyAlignment="1">
      <alignment vertical="center"/>
    </xf>
    <xf numFmtId="10" fontId="45" fillId="0" borderId="162" xfId="0" applyNumberFormat="1" applyFont="1" applyFill="1" applyBorder="1" applyAlignment="1">
      <alignment vertical="center"/>
    </xf>
    <xf numFmtId="10" fontId="45" fillId="0" borderId="0" xfId="0" applyNumberFormat="1" applyFont="1" applyFill="1" applyBorder="1" applyAlignment="1">
      <alignment vertical="center"/>
    </xf>
    <xf numFmtId="0" fontId="0" fillId="0" borderId="163" xfId="0" applyFont="1" applyBorder="1" applyAlignment="1">
      <alignment horizontal="left" vertical="top" wrapText="1"/>
    </xf>
    <xf numFmtId="0" fontId="0" fillId="0" borderId="164" xfId="0" applyFont="1" applyBorder="1" applyAlignment="1">
      <alignment horizontal="left" vertical="top" wrapText="1"/>
    </xf>
    <xf numFmtId="0" fontId="50" fillId="0" borderId="153" xfId="0" applyFont="1" applyBorder="1" applyAlignment="1">
      <alignment horizontal="centerContinuous" vertical="center"/>
    </xf>
    <xf numFmtId="0" fontId="0" fillId="0" borderId="165" xfId="0" applyFont="1" applyBorder="1" applyAlignment="1">
      <alignment horizontal="centerContinuous" vertical="center"/>
    </xf>
    <xf numFmtId="0" fontId="0" fillId="2" borderId="166" xfId="0" applyFont="1" applyFill="1" applyBorder="1" applyAlignment="1">
      <alignment vertical="center"/>
    </xf>
    <xf numFmtId="0" fontId="45" fillId="0" borderId="39" xfId="0" applyFont="1" applyBorder="1" applyAlignment="1">
      <alignment horizontal="center" vertical="top" wrapText="1"/>
    </xf>
    <xf numFmtId="0" fontId="45" fillId="0" borderId="167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" fillId="0" borderId="134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35" xfId="0" applyFont="1" applyBorder="1" applyAlignment="1">
      <alignment horizontal="centerContinuous" vertical="center" wrapText="1"/>
    </xf>
    <xf numFmtId="0" fontId="45" fillId="2" borderId="168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21" applyFont="1">
      <alignment/>
      <protection/>
    </xf>
    <xf numFmtId="0" fontId="0" fillId="0" borderId="0" xfId="21" applyFont="1" applyAlignment="1">
      <alignment vertical="center"/>
      <protection/>
    </xf>
    <xf numFmtId="197" fontId="0" fillId="0" borderId="0" xfId="21" applyNumberFormat="1" applyFont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>
      <alignment/>
      <protection/>
    </xf>
    <xf numFmtId="0" fontId="10" fillId="0" borderId="0" xfId="21" applyFont="1" applyAlignment="1">
      <alignment horizontal="center" vertical="center" wrapText="1"/>
      <protection/>
    </xf>
    <xf numFmtId="0" fontId="10" fillId="0" borderId="0" xfId="21" applyFont="1" applyBorder="1" applyAlignment="1">
      <alignment vertical="center"/>
      <protection/>
    </xf>
    <xf numFmtId="0" fontId="10" fillId="0" borderId="0" xfId="21" applyFont="1" applyBorder="1">
      <alignment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0" fillId="0" borderId="41" xfId="21" applyFont="1" applyBorder="1" applyAlignment="1">
      <alignment vertical="center"/>
      <protection/>
    </xf>
    <xf numFmtId="1" fontId="0" fillId="0" borderId="44" xfId="21" applyNumberFormat="1" applyFont="1" applyBorder="1" applyAlignment="1">
      <alignment horizontal="center" vertical="center" wrapText="1"/>
      <protection/>
    </xf>
    <xf numFmtId="1" fontId="0" fillId="0" borderId="41" xfId="21" applyNumberFormat="1" applyFont="1" applyBorder="1" applyAlignment="1">
      <alignment horizontal="centerContinuous" vertical="center"/>
      <protection/>
    </xf>
    <xf numFmtId="1" fontId="0" fillId="0" borderId="141" xfId="21" applyNumberFormat="1" applyFont="1" applyBorder="1" applyAlignment="1">
      <alignment horizontal="centerContinuous" vertical="center"/>
      <protection/>
    </xf>
    <xf numFmtId="0" fontId="0" fillId="0" borderId="132" xfId="21" applyFont="1" applyBorder="1" applyAlignment="1">
      <alignment horizontal="centerContinuous" vertical="center"/>
      <protection/>
    </xf>
    <xf numFmtId="197" fontId="0" fillId="0" borderId="132" xfId="21" applyNumberFormat="1" applyFont="1" applyBorder="1" applyAlignment="1">
      <alignment horizontal="centerContinuous" vertical="center"/>
      <protection/>
    </xf>
    <xf numFmtId="197" fontId="0" fillId="0" borderId="132" xfId="21" applyNumberFormat="1" applyFont="1" applyBorder="1" applyAlignment="1">
      <alignment horizontal="center" vertical="center"/>
      <protection/>
    </xf>
    <xf numFmtId="197" fontId="0" fillId="0" borderId="169" xfId="21" applyNumberFormat="1" applyFont="1" applyBorder="1" applyAlignment="1">
      <alignment horizontal="center" vertical="center"/>
      <protection/>
    </xf>
    <xf numFmtId="0" fontId="2" fillId="0" borderId="15" xfId="21" applyFont="1" applyBorder="1" applyAlignment="1">
      <alignment horizontal="centerContinuous" vertical="center"/>
      <protection/>
    </xf>
    <xf numFmtId="0" fontId="2" fillId="0" borderId="16" xfId="21" applyFont="1" applyBorder="1" applyAlignment="1">
      <alignment horizontal="centerContinuous" vertical="center"/>
      <protection/>
    </xf>
    <xf numFmtId="0" fontId="2" fillId="0" borderId="16" xfId="2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197" fontId="0" fillId="0" borderId="16" xfId="21" applyNumberFormat="1" applyFont="1" applyBorder="1" applyAlignment="1">
      <alignment vertical="center"/>
      <protection/>
    </xf>
    <xf numFmtId="197" fontId="2" fillId="0" borderId="10" xfId="21" applyNumberFormat="1" applyFont="1" applyBorder="1" applyAlignment="1">
      <alignment vertical="center"/>
      <protection/>
    </xf>
    <xf numFmtId="197" fontId="2" fillId="0" borderId="170" xfId="21" applyNumberFormat="1" applyFont="1" applyBorder="1" applyAlignment="1">
      <alignment vertical="center"/>
      <protection/>
    </xf>
    <xf numFmtId="192" fontId="0" fillId="0" borderId="0" xfId="21" applyNumberFormat="1" applyFont="1" applyBorder="1" applyAlignment="1">
      <alignment vertical="center"/>
      <protection/>
    </xf>
    <xf numFmtId="0" fontId="2" fillId="0" borderId="15" xfId="21" applyFont="1" applyBorder="1" applyAlignment="1">
      <alignment vertical="center"/>
      <protection/>
    </xf>
    <xf numFmtId="0" fontId="2" fillId="0" borderId="16" xfId="21" applyFont="1" applyBorder="1" applyAlignment="1">
      <alignment horizontal="left" vertical="center"/>
      <protection/>
    </xf>
    <xf numFmtId="0" fontId="0" fillId="0" borderId="8" xfId="21" applyFont="1" applyBorder="1" applyAlignment="1">
      <alignment vertical="center"/>
      <protection/>
    </xf>
    <xf numFmtId="197" fontId="0" fillId="0" borderId="8" xfId="21" applyNumberFormat="1" applyFont="1" applyBorder="1" applyAlignment="1">
      <alignment vertical="center"/>
      <protection/>
    </xf>
    <xf numFmtId="197" fontId="2" fillId="0" borderId="8" xfId="21" applyNumberFormat="1" applyFont="1" applyBorder="1" applyAlignment="1">
      <alignment vertical="center"/>
      <protection/>
    </xf>
    <xf numFmtId="197" fontId="2" fillId="0" borderId="42" xfId="21" applyNumberFormat="1" applyFont="1" applyBorder="1" applyAlignment="1">
      <alignment vertical="center"/>
      <protection/>
    </xf>
    <xf numFmtId="0" fontId="2" fillId="0" borderId="153" xfId="21" applyFont="1" applyBorder="1" applyAlignment="1">
      <alignment vertical="center"/>
      <protection/>
    </xf>
    <xf numFmtId="0" fontId="2" fillId="0" borderId="165" xfId="21" applyFont="1" applyBorder="1" applyAlignment="1">
      <alignment horizontal="left" vertical="center"/>
      <protection/>
    </xf>
    <xf numFmtId="0" fontId="2" fillId="0" borderId="165" xfId="21" applyFont="1" applyBorder="1" applyAlignment="1">
      <alignment vertical="center"/>
      <protection/>
    </xf>
    <xf numFmtId="0" fontId="0" fillId="0" borderId="121" xfId="21" applyFont="1" applyBorder="1" applyAlignment="1">
      <alignment vertical="center"/>
      <protection/>
    </xf>
    <xf numFmtId="197" fontId="0" fillId="0" borderId="121" xfId="21" applyNumberFormat="1" applyFont="1" applyBorder="1" applyAlignment="1">
      <alignment vertical="center"/>
      <protection/>
    </xf>
    <xf numFmtId="197" fontId="2" fillId="0" borderId="121" xfId="21" applyNumberFormat="1" applyFont="1" applyBorder="1" applyAlignment="1">
      <alignment vertical="center"/>
      <protection/>
    </xf>
    <xf numFmtId="197" fontId="2" fillId="0" borderId="122" xfId="21" applyNumberFormat="1" applyFont="1" applyBorder="1" applyAlignment="1">
      <alignment vertical="center"/>
      <protection/>
    </xf>
    <xf numFmtId="0" fontId="2" fillId="0" borderId="171" xfId="21" applyFont="1" applyBorder="1" applyAlignment="1">
      <alignment vertical="center"/>
      <protection/>
    </xf>
    <xf numFmtId="0" fontId="0" fillId="0" borderId="2" xfId="21" applyFont="1" applyBorder="1" applyAlignment="1">
      <alignment vertical="center" wrapText="1"/>
      <protection/>
    </xf>
    <xf numFmtId="0" fontId="0" fillId="0" borderId="113" xfId="21" applyFont="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197" fontId="0" fillId="0" borderId="2" xfId="21" applyNumberFormat="1" applyFont="1" applyBorder="1" applyAlignment="1">
      <alignment vertical="center"/>
      <protection/>
    </xf>
    <xf numFmtId="197" fontId="0" fillId="0" borderId="141" xfId="21" applyNumberFormat="1" applyFont="1" applyBorder="1" applyAlignment="1">
      <alignment vertical="center"/>
      <protection/>
    </xf>
    <xf numFmtId="0" fontId="2" fillId="0" borderId="172" xfId="21" applyFont="1" applyBorder="1" applyAlignment="1">
      <alignment vertical="center"/>
      <protection/>
    </xf>
    <xf numFmtId="197" fontId="2" fillId="0" borderId="41" xfId="21" applyNumberFormat="1" applyFont="1" applyBorder="1" applyAlignment="1">
      <alignment vertical="center"/>
      <protection/>
    </xf>
    <xf numFmtId="197" fontId="2" fillId="0" borderId="173" xfId="21" applyNumberFormat="1" applyFont="1" applyBorder="1" applyAlignment="1">
      <alignment vertical="center"/>
      <protection/>
    </xf>
    <xf numFmtId="0" fontId="0" fillId="0" borderId="174" xfId="21" applyFont="1" applyBorder="1" applyAlignment="1">
      <alignment vertical="center"/>
      <protection/>
    </xf>
    <xf numFmtId="0" fontId="51" fillId="0" borderId="174" xfId="21" applyFont="1" applyBorder="1" applyAlignment="1">
      <alignment horizontal="center" vertical="center"/>
      <protection/>
    </xf>
    <xf numFmtId="0" fontId="2" fillId="0" borderId="140" xfId="21" applyFont="1" applyBorder="1" applyAlignment="1">
      <alignment vertical="center"/>
      <protection/>
    </xf>
    <xf numFmtId="0" fontId="2" fillId="0" borderId="2" xfId="21" applyFont="1" applyBorder="1" applyAlignment="1">
      <alignment vertical="center"/>
      <protection/>
    </xf>
    <xf numFmtId="197" fontId="2" fillId="0" borderId="2" xfId="21" applyNumberFormat="1" applyFont="1" applyBorder="1" applyAlignment="1">
      <alignment vertical="center"/>
      <protection/>
    </xf>
    <xf numFmtId="197" fontId="2" fillId="0" borderId="141" xfId="21" applyNumberFormat="1" applyFont="1" applyBorder="1" applyAlignment="1">
      <alignment vertical="center"/>
      <protection/>
    </xf>
    <xf numFmtId="0" fontId="2" fillId="0" borderId="174" xfId="21" applyFont="1" applyBorder="1" applyAlignment="1">
      <alignment vertical="center"/>
      <protection/>
    </xf>
    <xf numFmtId="0" fontId="0" fillId="0" borderId="132" xfId="21" applyFont="1" applyBorder="1" applyAlignment="1">
      <alignment vertical="center" wrapText="1"/>
      <protection/>
    </xf>
    <xf numFmtId="0" fontId="0" fillId="0" borderId="132" xfId="21" applyFont="1" applyBorder="1" applyAlignment="1">
      <alignment vertical="center"/>
      <protection/>
    </xf>
    <xf numFmtId="197" fontId="0" fillId="0" borderId="132" xfId="21" applyNumberFormat="1" applyFont="1" applyBorder="1" applyAlignment="1">
      <alignment vertical="center"/>
      <protection/>
    </xf>
    <xf numFmtId="197" fontId="0" fillId="0" borderId="169" xfId="21" applyNumberFormat="1" applyFont="1" applyBorder="1" applyAlignment="1">
      <alignment vertical="center"/>
      <protection/>
    </xf>
    <xf numFmtId="0" fontId="0" fillId="0" borderId="136" xfId="21" applyFont="1" applyBorder="1" applyAlignment="1">
      <alignment vertical="center" wrapText="1"/>
      <protection/>
    </xf>
    <xf numFmtId="0" fontId="0" fillId="0" borderId="136" xfId="21" applyFont="1" applyBorder="1" applyAlignment="1">
      <alignment vertical="center"/>
      <protection/>
    </xf>
    <xf numFmtId="197" fontId="0" fillId="0" borderId="136" xfId="21" applyNumberFormat="1" applyFont="1" applyBorder="1" applyAlignment="1">
      <alignment vertical="center"/>
      <protection/>
    </xf>
    <xf numFmtId="197" fontId="0" fillId="0" borderId="137" xfId="21" applyNumberFormat="1" applyFont="1" applyBorder="1" applyAlignment="1">
      <alignment vertical="center"/>
      <protection/>
    </xf>
    <xf numFmtId="0" fontId="2" fillId="0" borderId="175" xfId="21" applyFont="1" applyBorder="1" applyAlignment="1">
      <alignment vertical="center"/>
      <protection/>
    </xf>
    <xf numFmtId="0" fontId="0" fillId="0" borderId="11" xfId="21" applyFont="1" applyBorder="1" applyAlignment="1">
      <alignment vertical="center" wrapText="1"/>
      <protection/>
    </xf>
    <xf numFmtId="0" fontId="0" fillId="0" borderId="11" xfId="21" applyFont="1" applyBorder="1" applyAlignment="1">
      <alignment vertical="center"/>
      <protection/>
    </xf>
    <xf numFmtId="197" fontId="0" fillId="0" borderId="11" xfId="21" applyNumberFormat="1" applyFont="1" applyBorder="1" applyAlignment="1">
      <alignment vertical="center"/>
      <protection/>
    </xf>
    <xf numFmtId="197" fontId="0" fillId="0" borderId="135" xfId="21" applyNumberFormat="1" applyFont="1" applyBorder="1" applyAlignment="1">
      <alignment vertical="center"/>
      <protection/>
    </xf>
    <xf numFmtId="0" fontId="2" fillId="0" borderId="176" xfId="21" applyFont="1" applyBorder="1" applyAlignment="1">
      <alignment vertical="center"/>
      <protection/>
    </xf>
    <xf numFmtId="0" fontId="2" fillId="0" borderId="177" xfId="21" applyFont="1" applyBorder="1" applyAlignment="1">
      <alignment vertical="center"/>
      <protection/>
    </xf>
    <xf numFmtId="0" fontId="0" fillId="0" borderId="177" xfId="21" applyFont="1" applyBorder="1" applyAlignment="1">
      <alignment vertical="center"/>
      <protection/>
    </xf>
    <xf numFmtId="197" fontId="0" fillId="0" borderId="177" xfId="21" applyNumberFormat="1" applyFont="1" applyBorder="1" applyAlignment="1">
      <alignment vertical="center"/>
      <protection/>
    </xf>
    <xf numFmtId="197" fontId="2" fillId="0" borderId="177" xfId="21" applyNumberFormat="1" applyFont="1" applyBorder="1" applyAlignment="1">
      <alignment vertical="center"/>
      <protection/>
    </xf>
    <xf numFmtId="197" fontId="2" fillId="0" borderId="178" xfId="21" applyNumberFormat="1" applyFont="1" applyBorder="1" applyAlignment="1">
      <alignment vertical="center"/>
      <protection/>
    </xf>
    <xf numFmtId="0" fontId="3" fillId="0" borderId="15" xfId="21" applyFont="1" applyBorder="1" applyAlignment="1">
      <alignment vertical="center"/>
      <protection/>
    </xf>
    <xf numFmtId="0" fontId="0" fillId="0" borderId="8" xfId="21" applyFont="1" applyBorder="1" applyAlignment="1">
      <alignment vertical="center" wrapText="1"/>
      <protection/>
    </xf>
    <xf numFmtId="197" fontId="0" fillId="0" borderId="42" xfId="21" applyNumberFormat="1" applyFont="1" applyBorder="1" applyAlignment="1">
      <alignment vertical="center"/>
      <protection/>
    </xf>
    <xf numFmtId="0" fontId="3" fillId="0" borderId="174" xfId="21" applyFont="1" applyBorder="1" applyAlignment="1">
      <alignment vertical="center"/>
      <protection/>
    </xf>
    <xf numFmtId="0" fontId="52" fillId="0" borderId="131" xfId="21" applyFont="1" applyBorder="1" applyAlignment="1">
      <alignment vertical="center"/>
      <protection/>
    </xf>
    <xf numFmtId="0" fontId="52" fillId="0" borderId="2" xfId="21" applyFont="1" applyBorder="1" applyAlignment="1">
      <alignment vertical="center"/>
      <protection/>
    </xf>
    <xf numFmtId="197" fontId="52" fillId="0" borderId="2" xfId="21" applyNumberFormat="1" applyFont="1" applyBorder="1" applyAlignment="1">
      <alignment vertical="center"/>
      <protection/>
    </xf>
    <xf numFmtId="197" fontId="52" fillId="0" borderId="141" xfId="21" applyNumberFormat="1" applyFont="1" applyBorder="1" applyAlignment="1">
      <alignment vertical="center"/>
      <protection/>
    </xf>
    <xf numFmtId="0" fontId="52" fillId="0" borderId="0" xfId="21" applyFont="1" applyBorder="1" applyAlignment="1">
      <alignment vertical="center"/>
      <protection/>
    </xf>
    <xf numFmtId="0" fontId="52" fillId="0" borderId="0" xfId="21" applyFont="1" applyAlignment="1">
      <alignment vertical="center"/>
      <protection/>
    </xf>
    <xf numFmtId="0" fontId="52" fillId="0" borderId="179" xfId="21" applyFont="1" applyBorder="1" applyAlignment="1">
      <alignment vertical="center"/>
      <protection/>
    </xf>
    <xf numFmtId="197" fontId="53" fillId="0" borderId="141" xfId="21" applyNumberFormat="1" applyFont="1" applyBorder="1" applyAlignment="1">
      <alignment vertical="center"/>
      <protection/>
    </xf>
    <xf numFmtId="0" fontId="52" fillId="0" borderId="176" xfId="21" applyFont="1" applyBorder="1" applyAlignment="1">
      <alignment vertical="center"/>
      <protection/>
    </xf>
    <xf numFmtId="197" fontId="53" fillId="0" borderId="11" xfId="21" applyNumberFormat="1" applyFont="1" applyBorder="1" applyAlignment="1">
      <alignment vertical="center"/>
      <protection/>
    </xf>
    <xf numFmtId="197" fontId="53" fillId="0" borderId="135" xfId="21" applyNumberFormat="1" applyFont="1" applyBorder="1" applyAlignment="1">
      <alignment vertical="center"/>
      <protection/>
    </xf>
    <xf numFmtId="0" fontId="2" fillId="0" borderId="8" xfId="21" applyFont="1" applyBorder="1" applyAlignment="1">
      <alignment vertical="center"/>
      <protection/>
    </xf>
    <xf numFmtId="0" fontId="2" fillId="0" borderId="41" xfId="21" applyFont="1" applyBorder="1" applyAlignment="1">
      <alignment vertical="center"/>
      <protection/>
    </xf>
    <xf numFmtId="197" fontId="0" fillId="0" borderId="41" xfId="21" applyNumberFormat="1" applyFont="1" applyBorder="1" applyAlignment="1">
      <alignment vertical="center"/>
      <protection/>
    </xf>
    <xf numFmtId="196" fontId="0" fillId="0" borderId="0" xfId="21" applyNumberFormat="1" applyFont="1" applyBorder="1" applyAlignment="1">
      <alignment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197" fontId="0" fillId="0" borderId="2" xfId="21" applyNumberFormat="1" applyFont="1" applyBorder="1" applyAlignment="1">
      <alignment horizontal="centerContinuous" vertical="center"/>
      <protection/>
    </xf>
    <xf numFmtId="197" fontId="0" fillId="0" borderId="2" xfId="21" applyNumberFormat="1" applyFont="1" applyBorder="1" applyAlignment="1">
      <alignment horizontal="right" vertical="center"/>
      <protection/>
    </xf>
    <xf numFmtId="197" fontId="2" fillId="0" borderId="2" xfId="21" applyNumberFormat="1" applyFont="1" applyBorder="1" applyAlignment="1">
      <alignment horizontal="right" vertical="center"/>
      <protection/>
    </xf>
    <xf numFmtId="197" fontId="2" fillId="0" borderId="141" xfId="21" applyNumberFormat="1" applyFont="1" applyBorder="1" applyAlignment="1">
      <alignment horizontal="right" vertical="center"/>
      <protection/>
    </xf>
    <xf numFmtId="197" fontId="0" fillId="0" borderId="141" xfId="21" applyNumberFormat="1" applyFont="1" applyBorder="1" applyAlignment="1">
      <alignment horizontal="right" vertical="center"/>
      <protection/>
    </xf>
    <xf numFmtId="194" fontId="0" fillId="0" borderId="0" xfId="21" applyNumberFormat="1" applyFont="1" applyBorder="1" applyAlignment="1">
      <alignment vertical="center"/>
      <protection/>
    </xf>
    <xf numFmtId="0" fontId="0" fillId="0" borderId="175" xfId="21" applyFont="1" applyBorder="1" applyAlignment="1">
      <alignment vertical="center"/>
      <protection/>
    </xf>
    <xf numFmtId="197" fontId="2" fillId="0" borderId="8" xfId="21" applyNumberFormat="1" applyFont="1" applyBorder="1" applyAlignment="1">
      <alignment vertical="center"/>
      <protection/>
    </xf>
    <xf numFmtId="0" fontId="0" fillId="0" borderId="8" xfId="21" applyFont="1" applyBorder="1" applyAlignment="1">
      <alignment horizontal="centerContinuous" vertical="center"/>
      <protection/>
    </xf>
    <xf numFmtId="197" fontId="0" fillId="0" borderId="8" xfId="21" applyNumberFormat="1" applyFont="1" applyBorder="1" applyAlignment="1">
      <alignment horizontal="centerContinuous" vertical="center"/>
      <protection/>
    </xf>
    <xf numFmtId="197" fontId="2" fillId="0" borderId="8" xfId="21" applyNumberFormat="1" applyFont="1" applyBorder="1" applyAlignment="1">
      <alignment horizontal="right" vertical="center"/>
      <protection/>
    </xf>
    <xf numFmtId="197" fontId="2" fillId="0" borderId="42" xfId="21" applyNumberFormat="1" applyFont="1" applyBorder="1" applyAlignment="1">
      <alignment horizontal="right" vertical="center"/>
      <protection/>
    </xf>
    <xf numFmtId="0" fontId="2" fillId="0" borderId="174" xfId="21" applyFont="1" applyBorder="1" applyAlignment="1">
      <alignment horizontal="centerContinuous" vertical="center"/>
      <protection/>
    </xf>
    <xf numFmtId="0" fontId="0" fillId="0" borderId="41" xfId="21" applyFont="1" applyBorder="1" applyAlignment="1">
      <alignment horizontal="centerContinuous" vertical="center"/>
      <protection/>
    </xf>
    <xf numFmtId="197" fontId="0" fillId="0" borderId="41" xfId="21" applyNumberFormat="1" applyFont="1" applyBorder="1" applyAlignment="1">
      <alignment horizontal="centerContinuous" vertical="center"/>
      <protection/>
    </xf>
    <xf numFmtId="0" fontId="0" fillId="0" borderId="2" xfId="21" applyFont="1" applyBorder="1" applyAlignment="1">
      <alignment horizontal="right" vertical="center"/>
      <protection/>
    </xf>
    <xf numFmtId="197" fontId="0" fillId="0" borderId="2" xfId="21" applyNumberFormat="1" applyFont="1" applyBorder="1" applyAlignment="1">
      <alignment horizontal="center" vertical="center"/>
      <protection/>
    </xf>
    <xf numFmtId="0" fontId="2" fillId="0" borderId="172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194" fontId="2" fillId="0" borderId="0" xfId="21" applyNumberFormat="1" applyFont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vertical="center" wrapText="1"/>
      <protection/>
    </xf>
    <xf numFmtId="0" fontId="2" fillId="0" borderId="132" xfId="21" applyFont="1" applyBorder="1" applyAlignment="1">
      <alignment vertical="center" wrapText="1"/>
      <protection/>
    </xf>
    <xf numFmtId="0" fontId="2" fillId="0" borderId="24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2" fillId="0" borderId="120" xfId="21" applyFont="1" applyBorder="1" applyAlignment="1">
      <alignment vertical="center"/>
      <protection/>
    </xf>
    <xf numFmtId="0" fontId="2" fillId="0" borderId="121" xfId="21" applyFont="1" applyBorder="1" applyAlignment="1">
      <alignment vertical="center" wrapText="1"/>
      <protection/>
    </xf>
    <xf numFmtId="0" fontId="0" fillId="0" borderId="180" xfId="21" applyFont="1" applyBorder="1" applyAlignment="1">
      <alignment vertical="center"/>
      <protection/>
    </xf>
    <xf numFmtId="197" fontId="2" fillId="0" borderId="181" xfId="21" applyNumberFormat="1" applyFont="1" applyBorder="1" applyAlignment="1">
      <alignment vertical="center"/>
      <protection/>
    </xf>
    <xf numFmtId="197" fontId="2" fillId="0" borderId="182" xfId="21" applyNumberFormat="1" applyFont="1" applyBorder="1" applyAlignment="1">
      <alignment vertical="center"/>
      <protection/>
    </xf>
    <xf numFmtId="0" fontId="0" fillId="0" borderId="41" xfId="21" applyFont="1" applyBorder="1" applyAlignment="1">
      <alignment vertical="center" wrapText="1"/>
      <protection/>
    </xf>
    <xf numFmtId="0" fontId="0" fillId="0" borderId="14" xfId="21" applyFont="1" applyBorder="1" applyAlignment="1">
      <alignment vertical="center"/>
      <protection/>
    </xf>
    <xf numFmtId="0" fontId="2" fillId="0" borderId="183" xfId="21" applyFont="1" applyBorder="1" applyAlignment="1">
      <alignment vertical="center"/>
      <protection/>
    </xf>
    <xf numFmtId="0" fontId="2" fillId="0" borderId="184" xfId="21" applyFont="1" applyBorder="1" applyAlignment="1">
      <alignment horizontal="center" vertical="center"/>
      <protection/>
    </xf>
    <xf numFmtId="0" fontId="0" fillId="0" borderId="181" xfId="21" applyFont="1" applyBorder="1" applyAlignment="1">
      <alignment vertical="center" wrapText="1"/>
      <protection/>
    </xf>
    <xf numFmtId="0" fontId="0" fillId="0" borderId="117" xfId="21" applyFont="1" applyBorder="1" applyAlignment="1">
      <alignment vertical="center" wrapText="1"/>
      <protection/>
    </xf>
    <xf numFmtId="0" fontId="0" fillId="0" borderId="117" xfId="21" applyFont="1" applyBorder="1" applyAlignment="1">
      <alignment vertical="center"/>
      <protection/>
    </xf>
    <xf numFmtId="197" fontId="0" fillId="0" borderId="117" xfId="21" applyNumberFormat="1" applyFont="1" applyBorder="1" applyAlignment="1">
      <alignment vertical="center"/>
      <protection/>
    </xf>
    <xf numFmtId="197" fontId="0" fillId="0" borderId="185" xfId="21" applyNumberFormat="1" applyFont="1" applyBorder="1" applyAlignment="1">
      <alignment vertical="center"/>
      <protection/>
    </xf>
    <xf numFmtId="0" fontId="2" fillId="0" borderId="179" xfId="21" applyFont="1" applyBorder="1" applyAlignment="1">
      <alignment horizontal="center" vertical="center"/>
      <protection/>
    </xf>
    <xf numFmtId="49" fontId="41" fillId="0" borderId="136" xfId="21" applyNumberFormat="1" applyFont="1" applyBorder="1" applyAlignment="1">
      <alignment vertical="center" wrapText="1"/>
      <protection/>
    </xf>
    <xf numFmtId="197" fontId="41" fillId="0" borderId="136" xfId="21" applyNumberFormat="1" applyFont="1" applyBorder="1" applyAlignment="1">
      <alignment vertical="center"/>
      <protection/>
    </xf>
    <xf numFmtId="197" fontId="0" fillId="0" borderId="116" xfId="21" applyNumberFormat="1" applyFont="1" applyBorder="1" applyAlignment="1">
      <alignment vertical="center"/>
      <protection/>
    </xf>
    <xf numFmtId="197" fontId="0" fillId="0" borderId="133" xfId="21" applyNumberFormat="1" applyFont="1" applyBorder="1" applyAlignment="1">
      <alignment vertical="center"/>
      <protection/>
    </xf>
    <xf numFmtId="49" fontId="0" fillId="0" borderId="2" xfId="21" applyNumberFormat="1" applyFont="1" applyBorder="1" applyAlignment="1">
      <alignment vertical="center" wrapText="1"/>
      <protection/>
    </xf>
    <xf numFmtId="197" fontId="0" fillId="0" borderId="2" xfId="21" applyNumberFormat="1" applyFont="1" applyBorder="1" applyAlignment="1">
      <alignment vertical="center"/>
      <protection/>
    </xf>
    <xf numFmtId="0" fontId="0" fillId="0" borderId="176" xfId="21" applyFont="1" applyBorder="1">
      <alignment/>
      <protection/>
    </xf>
    <xf numFmtId="0" fontId="0" fillId="0" borderId="11" xfId="21" applyFont="1" applyBorder="1" applyAlignment="1">
      <alignment/>
      <protection/>
    </xf>
    <xf numFmtId="3" fontId="0" fillId="0" borderId="11" xfId="21" applyNumberFormat="1" applyFont="1" applyBorder="1" applyAlignment="1">
      <alignment/>
      <protection/>
    </xf>
    <xf numFmtId="0" fontId="2" fillId="0" borderId="0" xfId="21" applyFont="1" applyAlignment="1">
      <alignment wrapText="1"/>
      <protection/>
    </xf>
    <xf numFmtId="0" fontId="0" fillId="0" borderId="0" xfId="21" applyFont="1" applyAlignment="1">
      <alignment wrapText="1"/>
      <protection/>
    </xf>
    <xf numFmtId="0" fontId="51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9" fillId="0" borderId="186" xfId="0" applyFont="1" applyFill="1" applyBorder="1" applyAlignment="1">
      <alignment horizontal="center"/>
    </xf>
    <xf numFmtId="0" fontId="39" fillId="0" borderId="0" xfId="0" applyFont="1" applyFill="1" applyAlignment="1">
      <alignment horizontal="center" vertical="justify"/>
    </xf>
    <xf numFmtId="0" fontId="37" fillId="0" borderId="0" xfId="0" applyFont="1" applyFill="1" applyAlignment="1">
      <alignment horizontal="center"/>
    </xf>
    <xf numFmtId="0" fontId="45" fillId="0" borderId="24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24" xfId="0" applyFont="1" applyFill="1" applyBorder="1" applyAlignment="1">
      <alignment horizontal="center" vertical="center"/>
    </xf>
    <xf numFmtId="0" fontId="39" fillId="0" borderId="148" xfId="0" applyFont="1" applyFill="1" applyBorder="1" applyAlignment="1">
      <alignment vertical="center" wrapText="1"/>
    </xf>
    <xf numFmtId="3" fontId="45" fillId="0" borderId="115" xfId="0" applyNumberFormat="1" applyFont="1" applyFill="1" applyBorder="1" applyAlignment="1">
      <alignment vertical="center"/>
    </xf>
    <xf numFmtId="3" fontId="39" fillId="0" borderId="187" xfId="0" applyNumberFormat="1" applyFont="1" applyFill="1" applyBorder="1" applyAlignment="1">
      <alignment vertical="center"/>
    </xf>
    <xf numFmtId="0" fontId="37" fillId="0" borderId="128" xfId="0" applyFont="1" applyFill="1" applyBorder="1" applyAlignment="1">
      <alignment horizontal="right" vertical="center"/>
    </xf>
    <xf numFmtId="3" fontId="38" fillId="0" borderId="116" xfId="0" applyNumberFormat="1" applyFont="1" applyFill="1" applyBorder="1" applyAlignment="1">
      <alignment vertical="center"/>
    </xf>
    <xf numFmtId="0" fontId="39" fillId="0" borderId="188" xfId="0" applyFont="1" applyFill="1" applyBorder="1" applyAlignment="1">
      <alignment vertical="center" wrapText="1"/>
    </xf>
    <xf numFmtId="3" fontId="45" fillId="0" borderId="117" xfId="0" applyNumberFormat="1" applyFont="1" applyFill="1" applyBorder="1" applyAlignment="1">
      <alignment vertical="center"/>
    </xf>
    <xf numFmtId="3" fontId="39" fillId="0" borderId="185" xfId="0" applyNumberFormat="1" applyFont="1" applyFill="1" applyBorder="1" applyAlignment="1">
      <alignment vertical="center"/>
    </xf>
    <xf numFmtId="3" fontId="38" fillId="0" borderId="118" xfId="0" applyNumberFormat="1" applyFont="1" applyFill="1" applyBorder="1" applyAlignment="1">
      <alignment vertical="center"/>
    </xf>
    <xf numFmtId="3" fontId="39" fillId="0" borderId="124" xfId="0" applyNumberFormat="1" applyFont="1" applyFill="1" applyBorder="1" applyAlignment="1">
      <alignment vertical="center"/>
    </xf>
    <xf numFmtId="0" fontId="39" fillId="0" borderId="188" xfId="0" applyFont="1" applyFill="1" applyBorder="1" applyAlignment="1">
      <alignment horizontal="left" vertical="center" wrapText="1"/>
    </xf>
    <xf numFmtId="3" fontId="1" fillId="0" borderId="126" xfId="0" applyNumberFormat="1" applyFont="1" applyFill="1" applyBorder="1" applyAlignment="1">
      <alignment vertical="center"/>
    </xf>
    <xf numFmtId="3" fontId="1" fillId="0" borderId="129" xfId="0" applyNumberFormat="1" applyFont="1" applyFill="1" applyBorder="1" applyAlignment="1">
      <alignment vertical="center"/>
    </xf>
    <xf numFmtId="3" fontId="1" fillId="0" borderId="136" xfId="0" applyNumberFormat="1" applyFont="1" applyFill="1" applyBorder="1" applyAlignment="1">
      <alignment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53" fillId="0" borderId="14" xfId="21" applyFont="1" applyBorder="1" applyAlignment="1">
      <alignment vertical="center"/>
      <protection/>
    </xf>
    <xf numFmtId="0" fontId="55" fillId="0" borderId="14" xfId="21" applyFont="1" applyBorder="1" applyAlignment="1">
      <alignment vertical="center"/>
      <protection/>
    </xf>
    <xf numFmtId="197" fontId="55" fillId="0" borderId="11" xfId="21" applyNumberFormat="1" applyFont="1" applyBorder="1" applyAlignment="1">
      <alignment vertical="center"/>
      <protection/>
    </xf>
    <xf numFmtId="197" fontId="55" fillId="0" borderId="2" xfId="21" applyNumberFormat="1" applyFont="1" applyBorder="1" applyAlignment="1">
      <alignment vertical="center"/>
      <protection/>
    </xf>
    <xf numFmtId="0" fontId="45" fillId="0" borderId="45" xfId="19" applyFont="1" applyFill="1" applyBorder="1" applyAlignment="1">
      <alignment horizontal="center" wrapText="1"/>
      <protection/>
    </xf>
    <xf numFmtId="0" fontId="10" fillId="0" borderId="174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/>
      <protection/>
    </xf>
    <xf numFmtId="0" fontId="0" fillId="0" borderId="0" xfId="21" applyFont="1" applyBorder="1" applyAlignment="1">
      <alignment vertical="center" wrapText="1"/>
      <protection/>
    </xf>
    <xf numFmtId="3" fontId="0" fillId="0" borderId="0" xfId="21" applyNumberFormat="1" applyFont="1" applyBorder="1" applyAlignment="1">
      <alignment/>
      <protection/>
    </xf>
    <xf numFmtId="197" fontId="0" fillId="0" borderId="0" xfId="21" applyNumberFormat="1" applyFont="1" applyBorder="1" applyAlignment="1">
      <alignment vertical="center"/>
      <protection/>
    </xf>
    <xf numFmtId="0" fontId="0" fillId="0" borderId="163" xfId="21" applyFont="1" applyBorder="1">
      <alignment/>
      <protection/>
    </xf>
    <xf numFmtId="0" fontId="0" fillId="0" borderId="164" xfId="21" applyFont="1" applyBorder="1" applyAlignment="1">
      <alignment/>
      <protection/>
    </xf>
    <xf numFmtId="0" fontId="0" fillId="0" borderId="164" xfId="21" applyFont="1" applyBorder="1" applyAlignment="1">
      <alignment vertical="center" wrapText="1"/>
      <protection/>
    </xf>
    <xf numFmtId="0" fontId="0" fillId="0" borderId="189" xfId="21" applyFont="1" applyBorder="1" applyAlignment="1">
      <alignment/>
      <protection/>
    </xf>
    <xf numFmtId="0" fontId="0" fillId="0" borderId="174" xfId="21" applyFont="1" applyBorder="1">
      <alignment/>
      <protection/>
    </xf>
    <xf numFmtId="0" fontId="0" fillId="0" borderId="190" xfId="21" applyFont="1" applyBorder="1" applyAlignment="1">
      <alignment/>
      <protection/>
    </xf>
    <xf numFmtId="3" fontId="0" fillId="0" borderId="8" xfId="21" applyNumberFormat="1" applyFont="1" applyBorder="1" applyAlignment="1">
      <alignment/>
      <protection/>
    </xf>
    <xf numFmtId="3" fontId="0" fillId="0" borderId="42" xfId="21" applyNumberFormat="1" applyFont="1" applyBorder="1" applyAlignment="1">
      <alignment vertical="center"/>
      <protection/>
    </xf>
    <xf numFmtId="1" fontId="0" fillId="0" borderId="134" xfId="21" applyNumberFormat="1" applyFont="1" applyBorder="1" applyAlignment="1">
      <alignment horizontal="center" vertical="center" wrapText="1"/>
      <protection/>
    </xf>
    <xf numFmtId="1" fontId="0" fillId="0" borderId="135" xfId="21" applyNumberFormat="1" applyFont="1" applyBorder="1" applyAlignment="1">
      <alignment horizontal="center" vertical="center" wrapText="1"/>
      <protection/>
    </xf>
    <xf numFmtId="0" fontId="41" fillId="0" borderId="163" xfId="21" applyFont="1" applyBorder="1">
      <alignment/>
      <protection/>
    </xf>
    <xf numFmtId="0" fontId="41" fillId="0" borderId="164" xfId="21" applyFont="1" applyBorder="1" applyAlignment="1">
      <alignment/>
      <protection/>
    </xf>
    <xf numFmtId="0" fontId="41" fillId="0" borderId="183" xfId="21" applyFont="1" applyBorder="1" applyAlignment="1">
      <alignment vertical="center" wrapText="1"/>
      <protection/>
    </xf>
    <xf numFmtId="0" fontId="41" fillId="0" borderId="8" xfId="21" applyFont="1" applyBorder="1" applyAlignment="1">
      <alignment/>
      <protection/>
    </xf>
    <xf numFmtId="3" fontId="41" fillId="0" borderId="8" xfId="21" applyNumberFormat="1" applyFont="1" applyBorder="1" applyAlignment="1">
      <alignment/>
      <protection/>
    </xf>
    <xf numFmtId="3" fontId="41" fillId="0" borderId="42" xfId="21" applyNumberFormat="1" applyFont="1" applyBorder="1" applyAlignment="1">
      <alignment vertical="center"/>
      <protection/>
    </xf>
    <xf numFmtId="197" fontId="41" fillId="0" borderId="0" xfId="21" applyNumberFormat="1" applyFont="1" applyBorder="1" applyAlignment="1">
      <alignment vertical="center"/>
      <protection/>
    </xf>
    <xf numFmtId="196" fontId="41" fillId="0" borderId="0" xfId="21" applyNumberFormat="1" applyFont="1" applyBorder="1" applyAlignment="1">
      <alignment vertical="center"/>
      <protection/>
    </xf>
    <xf numFmtId="0" fontId="41" fillId="0" borderId="0" xfId="21" applyFont="1" applyBorder="1" applyAlignment="1">
      <alignment vertical="center"/>
      <protection/>
    </xf>
    <xf numFmtId="0" fontId="41" fillId="0" borderId="0" xfId="21" applyFont="1" applyBorder="1">
      <alignment/>
      <protection/>
    </xf>
    <xf numFmtId="0" fontId="41" fillId="0" borderId="0" xfId="21" applyFont="1">
      <alignment/>
      <protection/>
    </xf>
    <xf numFmtId="0" fontId="41" fillId="0" borderId="174" xfId="21" applyFont="1" applyBorder="1">
      <alignment/>
      <protection/>
    </xf>
    <xf numFmtId="0" fontId="41" fillId="0" borderId="0" xfId="21" applyFont="1" applyBorder="1" applyAlignment="1">
      <alignment/>
      <protection/>
    </xf>
    <xf numFmtId="0" fontId="41" fillId="0" borderId="191" xfId="21" applyFont="1" applyBorder="1" applyAlignment="1">
      <alignment vertical="center" wrapText="1"/>
      <protection/>
    </xf>
    <xf numFmtId="0" fontId="41" fillId="0" borderId="121" xfId="21" applyFont="1" applyBorder="1" applyAlignment="1">
      <alignment/>
      <protection/>
    </xf>
    <xf numFmtId="3" fontId="41" fillId="0" borderId="121" xfId="21" applyNumberFormat="1" applyFont="1" applyBorder="1" applyAlignment="1">
      <alignment/>
      <protection/>
    </xf>
    <xf numFmtId="3" fontId="41" fillId="0" borderId="122" xfId="21" applyNumberFormat="1" applyFont="1" applyBorder="1" applyAlignment="1">
      <alignment vertical="center"/>
      <protection/>
    </xf>
    <xf numFmtId="0" fontId="41" fillId="0" borderId="192" xfId="21" applyFont="1" applyBorder="1">
      <alignment/>
      <protection/>
    </xf>
    <xf numFmtId="0" fontId="41" fillId="0" borderId="186" xfId="21" applyFont="1" applyBorder="1" applyAlignment="1">
      <alignment/>
      <protection/>
    </xf>
    <xf numFmtId="0" fontId="41" fillId="0" borderId="186" xfId="21" applyFont="1" applyBorder="1" applyAlignment="1">
      <alignment vertical="center" wrapText="1"/>
      <protection/>
    </xf>
    <xf numFmtId="3" fontId="41" fillId="0" borderId="193" xfId="21" applyNumberFormat="1" applyFont="1" applyBorder="1" applyAlignment="1">
      <alignment/>
      <protection/>
    </xf>
    <xf numFmtId="3" fontId="41" fillId="0" borderId="186" xfId="21" applyNumberFormat="1" applyFont="1" applyBorder="1" applyAlignment="1">
      <alignment/>
      <protection/>
    </xf>
    <xf numFmtId="3" fontId="41" fillId="0" borderId="194" xfId="21" applyNumberFormat="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 applyAlignment="1">
      <alignment vertical="center" wrapText="1"/>
      <protection/>
    </xf>
    <xf numFmtId="3" fontId="1" fillId="0" borderId="0" xfId="21" applyNumberFormat="1" applyFont="1" applyBorder="1" applyAlignment="1">
      <alignment/>
      <protection/>
    </xf>
    <xf numFmtId="197" fontId="1" fillId="0" borderId="0" xfId="21" applyNumberFormat="1" applyFont="1" applyBorder="1" applyAlignment="1">
      <alignment vertical="center"/>
      <protection/>
    </xf>
    <xf numFmtId="196" fontId="1" fillId="0" borderId="0" xfId="21" applyNumberFormat="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>
      <alignment/>
      <protection/>
    </xf>
    <xf numFmtId="0" fontId="5" fillId="0" borderId="174" xfId="21" applyFont="1" applyBorder="1" applyAlignment="1">
      <alignment vertical="center"/>
      <protection/>
    </xf>
    <xf numFmtId="0" fontId="42" fillId="0" borderId="136" xfId="21" applyFont="1" applyBorder="1" applyAlignment="1">
      <alignment horizontal="right" vertical="center" wrapText="1"/>
      <protection/>
    </xf>
    <xf numFmtId="0" fontId="4" fillId="0" borderId="136" xfId="21" applyFont="1" applyBorder="1" applyAlignment="1">
      <alignment vertical="center" wrapText="1"/>
      <protection/>
    </xf>
    <xf numFmtId="0" fontId="4" fillId="0" borderId="136" xfId="21" applyFont="1" applyBorder="1" applyAlignment="1">
      <alignment vertical="center"/>
      <protection/>
    </xf>
    <xf numFmtId="0" fontId="42" fillId="0" borderId="136" xfId="21" applyFont="1" applyBorder="1" applyAlignment="1">
      <alignment vertical="center"/>
      <protection/>
    </xf>
    <xf numFmtId="197" fontId="4" fillId="0" borderId="136" xfId="21" applyNumberFormat="1" applyFont="1" applyBorder="1" applyAlignment="1">
      <alignment vertical="center"/>
      <protection/>
    </xf>
    <xf numFmtId="197" fontId="42" fillId="0" borderId="136" xfId="21" applyNumberFormat="1" applyFont="1" applyBorder="1" applyAlignment="1">
      <alignment horizontal="left" vertical="center"/>
      <protection/>
    </xf>
    <xf numFmtId="197" fontId="4" fillId="0" borderId="137" xfId="21" applyNumberFormat="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3" fontId="0" fillId="0" borderId="24" xfId="21" applyNumberFormat="1" applyFont="1" applyBorder="1" applyAlignment="1">
      <alignment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45" fillId="0" borderId="53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0" fontId="45" fillId="0" borderId="111" xfId="0" applyFont="1" applyFill="1" applyBorder="1" applyAlignment="1">
      <alignment horizontal="center" vertical="center"/>
    </xf>
    <xf numFmtId="3" fontId="45" fillId="0" borderId="59" xfId="0" applyNumberFormat="1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/>
    </xf>
    <xf numFmtId="0" fontId="39" fillId="0" borderId="195" xfId="0" applyFont="1" applyBorder="1" applyAlignment="1">
      <alignment horizontal="center" vertical="center"/>
    </xf>
    <xf numFmtId="0" fontId="39" fillId="0" borderId="195" xfId="0" applyFont="1" applyBorder="1" applyAlignment="1">
      <alignment vertical="center" wrapText="1"/>
    </xf>
    <xf numFmtId="3" fontId="39" fillId="0" borderId="86" xfId="0" applyNumberFormat="1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20" xfId="0" applyFont="1" applyBorder="1" applyAlignment="1">
      <alignment vertical="center" wrapText="1"/>
    </xf>
    <xf numFmtId="3" fontId="39" fillId="0" borderId="98" xfId="0" applyNumberFormat="1" applyFont="1" applyBorder="1" applyAlignment="1">
      <alignment vertical="center"/>
    </xf>
    <xf numFmtId="0" fontId="0" fillId="0" borderId="20" xfId="0" applyBorder="1" applyAlignment="1">
      <alignment wrapText="1"/>
    </xf>
    <xf numFmtId="0" fontId="39" fillId="0" borderId="73" xfId="0" applyFont="1" applyBorder="1" applyAlignment="1">
      <alignment horizontal="center" vertical="center"/>
    </xf>
    <xf numFmtId="0" fontId="39" fillId="0" borderId="73" xfId="0" applyFont="1" applyBorder="1" applyAlignment="1">
      <alignment vertical="center" wrapText="1"/>
    </xf>
    <xf numFmtId="3" fontId="39" fillId="0" borderId="94" xfId="0" applyNumberFormat="1" applyFont="1" applyBorder="1" applyAlignment="1">
      <alignment vertical="center"/>
    </xf>
    <xf numFmtId="0" fontId="39" fillId="0" borderId="2" xfId="0" applyFont="1" applyFill="1" applyBorder="1" applyAlignment="1">
      <alignment vertical="center"/>
    </xf>
    <xf numFmtId="0" fontId="39" fillId="0" borderId="2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vertical="center"/>
    </xf>
    <xf numFmtId="3" fontId="45" fillId="0" borderId="2" xfId="0" applyNumberFormat="1" applyFont="1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center"/>
    </xf>
    <xf numFmtId="0" fontId="0" fillId="0" borderId="196" xfId="0" applyFont="1" applyBorder="1" applyAlignment="1">
      <alignment vertical="top" wrapText="1"/>
    </xf>
    <xf numFmtId="0" fontId="0" fillId="0" borderId="197" xfId="0" applyFont="1" applyBorder="1" applyAlignment="1">
      <alignment vertical="top" wrapText="1"/>
    </xf>
    <xf numFmtId="0" fontId="0" fillId="0" borderId="198" xfId="0" applyFont="1" applyBorder="1" applyAlignment="1">
      <alignment vertical="top" wrapText="1"/>
    </xf>
    <xf numFmtId="3" fontId="4" fillId="0" borderId="199" xfId="0" applyNumberFormat="1" applyFont="1" applyBorder="1" applyAlignment="1">
      <alignment horizontal="left" vertical="top" wrapText="1"/>
    </xf>
    <xf numFmtId="3" fontId="4" fillId="0" borderId="192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2" fillId="0" borderId="183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3" fontId="4" fillId="0" borderId="200" xfId="0" applyNumberFormat="1" applyFont="1" applyBorder="1" applyAlignment="1">
      <alignment horizontal="left" vertical="top" wrapText="1"/>
    </xf>
    <xf numFmtId="3" fontId="4" fillId="0" borderId="197" xfId="0" applyNumberFormat="1" applyFont="1" applyBorder="1" applyAlignment="1">
      <alignment horizontal="left" vertical="top" wrapText="1"/>
    </xf>
    <xf numFmtId="3" fontId="4" fillId="0" borderId="201" xfId="0" applyNumberFormat="1" applyFont="1" applyBorder="1" applyAlignment="1">
      <alignment horizontal="left" vertical="top" wrapText="1"/>
    </xf>
    <xf numFmtId="3" fontId="5" fillId="0" borderId="202" xfId="0" applyNumberFormat="1" applyFont="1" applyBorder="1" applyAlignment="1">
      <alignment horizontal="left" vertical="top" wrapText="1"/>
    </xf>
    <xf numFmtId="3" fontId="5" fillId="0" borderId="203" xfId="0" applyNumberFormat="1" applyFont="1" applyBorder="1" applyAlignment="1">
      <alignment horizontal="left" vertical="top" wrapText="1"/>
    </xf>
    <xf numFmtId="3" fontId="5" fillId="0" borderId="204" xfId="0" applyNumberFormat="1" applyFont="1" applyBorder="1" applyAlignment="1">
      <alignment horizontal="left" vertical="top" wrapText="1"/>
    </xf>
    <xf numFmtId="3" fontId="5" fillId="0" borderId="163" xfId="0" applyNumberFormat="1" applyFont="1" applyBorder="1" applyAlignment="1">
      <alignment horizontal="left" vertical="top" wrapText="1"/>
    </xf>
    <xf numFmtId="3" fontId="5" fillId="0" borderId="192" xfId="0" applyNumberFormat="1" applyFont="1" applyBorder="1" applyAlignment="1">
      <alignment horizontal="left" vertical="top" wrapText="1"/>
    </xf>
    <xf numFmtId="3" fontId="5" fillId="0" borderId="174" xfId="0" applyNumberFormat="1" applyFont="1" applyBorder="1" applyAlignment="1">
      <alignment horizontal="left" vertical="top" wrapText="1"/>
    </xf>
    <xf numFmtId="3" fontId="5" fillId="0" borderId="172" xfId="0" applyNumberFormat="1" applyFont="1" applyBorder="1" applyAlignment="1">
      <alignment horizontal="left" vertical="top" wrapText="1"/>
    </xf>
    <xf numFmtId="3" fontId="4" fillId="0" borderId="202" xfId="0" applyNumberFormat="1" applyFont="1" applyBorder="1" applyAlignment="1">
      <alignment horizontal="left" vertical="top" wrapText="1"/>
    </xf>
    <xf numFmtId="3" fontId="4" fillId="0" borderId="203" xfId="0" applyNumberFormat="1" applyFont="1" applyBorder="1" applyAlignment="1">
      <alignment horizontal="left" vertical="top" wrapText="1"/>
    </xf>
    <xf numFmtId="3" fontId="4" fillId="0" borderId="204" xfId="0" applyNumberFormat="1" applyFont="1" applyBorder="1" applyAlignment="1">
      <alignment horizontal="left" vertical="top" wrapText="1"/>
    </xf>
    <xf numFmtId="3" fontId="4" fillId="0" borderId="205" xfId="0" applyNumberFormat="1" applyFont="1" applyBorder="1" applyAlignment="1">
      <alignment horizontal="left" vertical="top" wrapText="1"/>
    </xf>
    <xf numFmtId="3" fontId="4" fillId="0" borderId="199" xfId="0" applyNumberFormat="1" applyFont="1" applyBorder="1" applyAlignment="1">
      <alignment horizontal="left" vertical="top" wrapText="1"/>
    </xf>
    <xf numFmtId="3" fontId="4" fillId="0" borderId="163" xfId="0" applyNumberFormat="1" applyFont="1" applyBorder="1" applyAlignment="1">
      <alignment horizontal="left" vertical="top" wrapText="1"/>
    </xf>
    <xf numFmtId="3" fontId="4" fillId="0" borderId="174" xfId="0" applyNumberFormat="1" applyFont="1" applyBorder="1" applyAlignment="1">
      <alignment horizontal="left" vertical="top" wrapText="1"/>
    </xf>
    <xf numFmtId="3" fontId="4" fillId="0" borderId="172" xfId="0" applyNumberFormat="1" applyFont="1" applyBorder="1" applyAlignment="1">
      <alignment horizontal="left" vertical="top" wrapText="1"/>
    </xf>
    <xf numFmtId="0" fontId="4" fillId="0" borderId="184" xfId="0" applyFont="1" applyBorder="1" applyAlignment="1">
      <alignment horizontal="center" vertical="center" wrapText="1"/>
    </xf>
    <xf numFmtId="0" fontId="4" fillId="0" borderId="176" xfId="0" applyFont="1" applyBorder="1" applyAlignment="1">
      <alignment horizontal="center" vertical="center" wrapText="1"/>
    </xf>
    <xf numFmtId="0" fontId="4" fillId="0" borderId="182" xfId="0" applyFont="1" applyBorder="1" applyAlignment="1">
      <alignment horizontal="center" vertical="center" wrapText="1"/>
    </xf>
    <xf numFmtId="0" fontId="4" fillId="0" borderId="178" xfId="0" applyFont="1" applyBorder="1" applyAlignment="1">
      <alignment horizontal="center" vertical="center" wrapText="1"/>
    </xf>
    <xf numFmtId="0" fontId="3" fillId="0" borderId="186" xfId="0" applyFont="1" applyBorder="1" applyAlignment="1">
      <alignment horizontal="center" vertical="center"/>
    </xf>
    <xf numFmtId="0" fontId="0" fillId="0" borderId="206" xfId="0" applyFont="1" applyBorder="1" applyAlignment="1">
      <alignment vertical="top" wrapText="1"/>
    </xf>
    <xf numFmtId="0" fontId="0" fillId="0" borderId="207" xfId="0" applyFont="1" applyBorder="1" applyAlignment="1">
      <alignment vertical="top" wrapText="1"/>
    </xf>
    <xf numFmtId="0" fontId="0" fillId="0" borderId="208" xfId="0" applyFont="1" applyBorder="1" applyAlignment="1">
      <alignment vertical="top" wrapText="1"/>
    </xf>
    <xf numFmtId="0" fontId="0" fillId="0" borderId="209" xfId="0" applyFont="1" applyBorder="1" applyAlignment="1">
      <alignment vertical="top" wrapText="1"/>
    </xf>
    <xf numFmtId="0" fontId="0" fillId="0" borderId="206" xfId="0" applyFont="1" applyBorder="1" applyAlignment="1">
      <alignment wrapText="1"/>
    </xf>
    <xf numFmtId="0" fontId="0" fillId="0" borderId="207" xfId="0" applyFont="1" applyBorder="1" applyAlignment="1">
      <alignment wrapText="1"/>
    </xf>
    <xf numFmtId="0" fontId="0" fillId="0" borderId="208" xfId="0" applyFont="1" applyBorder="1" applyAlignment="1">
      <alignment wrapText="1"/>
    </xf>
    <xf numFmtId="0" fontId="13" fillId="0" borderId="0" xfId="20" applyFont="1" applyAlignment="1">
      <alignment horizontal="center" wrapText="1"/>
      <protection/>
    </xf>
    <xf numFmtId="0" fontId="13" fillId="0" borderId="0" xfId="20" applyFont="1" applyAlignment="1">
      <alignment horizontal="left"/>
      <protection/>
    </xf>
    <xf numFmtId="0" fontId="6" fillId="0" borderId="14" xfId="19" applyFont="1" applyBorder="1" applyAlignment="1">
      <alignment horizontal="left" wrapText="1"/>
      <protection/>
    </xf>
    <xf numFmtId="0" fontId="6" fillId="0" borderId="113" xfId="19" applyFont="1" applyBorder="1" applyAlignment="1">
      <alignment horizontal="left" wrapText="1"/>
      <protection/>
    </xf>
    <xf numFmtId="0" fontId="6" fillId="0" borderId="14" xfId="19" applyFont="1" applyBorder="1" applyAlignment="1">
      <alignment wrapText="1"/>
      <protection/>
    </xf>
    <xf numFmtId="0" fontId="6" fillId="0" borderId="58" xfId="19" applyFont="1" applyBorder="1" applyAlignment="1">
      <alignment wrapText="1"/>
      <protection/>
    </xf>
    <xf numFmtId="0" fontId="6" fillId="0" borderId="58" xfId="19" applyFont="1" applyBorder="1" applyAlignment="1">
      <alignment horizontal="left" wrapText="1"/>
      <protection/>
    </xf>
    <xf numFmtId="0" fontId="6" fillId="0" borderId="55" xfId="19" applyFont="1" applyBorder="1" applyAlignment="1">
      <alignment horizontal="left" wrapText="1"/>
      <protection/>
    </xf>
    <xf numFmtId="0" fontId="44" fillId="0" borderId="36" xfId="19" applyFont="1" applyBorder="1" applyAlignment="1">
      <alignment horizontal="left" wrapText="1"/>
      <protection/>
    </xf>
    <xf numFmtId="0" fontId="44" fillId="0" borderId="0" xfId="19" applyFont="1" applyBorder="1" applyAlignment="1">
      <alignment horizontal="left" wrapText="1"/>
      <protection/>
    </xf>
    <xf numFmtId="0" fontId="0" fillId="0" borderId="92" xfId="19" applyFont="1" applyBorder="1" applyAlignment="1">
      <alignment horizontal="left" wrapText="1"/>
      <protection/>
    </xf>
    <xf numFmtId="0" fontId="0" fillId="0" borderId="93" xfId="19" applyFont="1" applyBorder="1" applyAlignment="1">
      <alignment horizontal="left" wrapText="1"/>
      <protection/>
    </xf>
    <xf numFmtId="0" fontId="6" fillId="0" borderId="14" xfId="19" applyFont="1" applyFill="1" applyBorder="1" applyAlignment="1">
      <alignment horizontal="left" wrapText="1"/>
      <protection/>
    </xf>
    <xf numFmtId="0" fontId="6" fillId="0" borderId="113" xfId="19" applyFont="1" applyFill="1" applyBorder="1" applyAlignment="1">
      <alignment horizontal="left" wrapText="1"/>
      <protection/>
    </xf>
    <xf numFmtId="0" fontId="45" fillId="0" borderId="0" xfId="0" applyFont="1" applyFill="1" applyAlignment="1">
      <alignment horizontal="center" wrapText="1"/>
    </xf>
    <xf numFmtId="0" fontId="45" fillId="0" borderId="0" xfId="19" applyFont="1" applyFill="1" applyAlignment="1">
      <alignment horizontal="center" wrapText="1"/>
      <protection/>
    </xf>
    <xf numFmtId="0" fontId="45" fillId="0" borderId="0" xfId="19" applyFont="1" applyFill="1" applyAlignment="1">
      <alignment horizontal="center"/>
      <protection/>
    </xf>
    <xf numFmtId="0" fontId="0" fillId="0" borderId="196" xfId="0" applyBorder="1" applyAlignment="1">
      <alignment vertical="top" wrapText="1"/>
    </xf>
    <xf numFmtId="0" fontId="0" fillId="0" borderId="198" xfId="0" applyBorder="1" applyAlignment="1">
      <alignment vertical="top" wrapText="1"/>
    </xf>
    <xf numFmtId="0" fontId="0" fillId="0" borderId="206" xfId="0" applyBorder="1" applyAlignment="1">
      <alignment vertical="top" wrapText="1"/>
    </xf>
    <xf numFmtId="0" fontId="0" fillId="0" borderId="209" xfId="0" applyBorder="1" applyAlignment="1">
      <alignment vertical="top" wrapText="1"/>
    </xf>
    <xf numFmtId="0" fontId="0" fillId="0" borderId="210" xfId="0" applyBorder="1" applyAlignment="1">
      <alignment vertical="top" wrapText="1"/>
    </xf>
    <xf numFmtId="0" fontId="0" fillId="0" borderId="207" xfId="0" applyBorder="1" applyAlignment="1">
      <alignment vertical="top" wrapText="1"/>
    </xf>
    <xf numFmtId="0" fontId="0" fillId="0" borderId="208" xfId="0" applyBorder="1" applyAlignment="1">
      <alignment vertical="top" wrapText="1"/>
    </xf>
    <xf numFmtId="0" fontId="0" fillId="0" borderId="197" xfId="0" applyBorder="1" applyAlignment="1">
      <alignment vertical="top" wrapText="1"/>
    </xf>
    <xf numFmtId="0" fontId="23" fillId="0" borderId="0" xfId="22" applyFont="1" applyAlignment="1">
      <alignment vertical="center" wrapText="1"/>
      <protection/>
    </xf>
    <xf numFmtId="0" fontId="15" fillId="0" borderId="0" xfId="22" applyFont="1" applyAlignment="1">
      <alignment horizontal="center"/>
      <protection/>
    </xf>
    <xf numFmtId="0" fontId="23" fillId="0" borderId="0" xfId="22" applyFont="1" applyAlignment="1">
      <alignment horizontal="center" vertical="center"/>
      <protection/>
    </xf>
    <xf numFmtId="0" fontId="23" fillId="0" borderId="0" xfId="22" applyFont="1" applyAlignment="1">
      <alignment horizontal="left" vertical="top" wrapText="1"/>
      <protection/>
    </xf>
    <xf numFmtId="0" fontId="23" fillId="0" borderId="0" xfId="22" applyFont="1" applyAlignment="1">
      <alignment horizontal="left" vertical="center" wrapText="1"/>
      <protection/>
    </xf>
    <xf numFmtId="0" fontId="16" fillId="0" borderId="0" xfId="22" applyFont="1" applyAlignment="1">
      <alignment wrapText="1"/>
      <protection/>
    </xf>
    <xf numFmtId="0" fontId="16" fillId="0" borderId="0" xfId="22" applyFont="1" applyAlignment="1">
      <alignment horizontal="left"/>
      <protection/>
    </xf>
    <xf numFmtId="0" fontId="16" fillId="0" borderId="0" xfId="22" applyFont="1" applyAlignment="1">
      <alignment horizontal="center"/>
      <protection/>
    </xf>
    <xf numFmtId="0" fontId="0" fillId="0" borderId="181" xfId="21" applyFont="1" applyBorder="1" applyAlignment="1">
      <alignment horizontal="center" vertical="center" wrapText="1"/>
      <protection/>
    </xf>
    <xf numFmtId="0" fontId="0" fillId="0" borderId="41" xfId="21" applyFont="1" applyBorder="1" applyAlignment="1">
      <alignment vertical="center"/>
      <protection/>
    </xf>
    <xf numFmtId="0" fontId="2" fillId="0" borderId="0" xfId="21" applyFont="1" applyAlignment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2" xfId="21" applyFont="1" applyBorder="1" applyAlignment="1">
      <alignment vertical="center"/>
      <protection/>
    </xf>
    <xf numFmtId="0" fontId="2" fillId="0" borderId="44" xfId="21" applyFont="1" applyBorder="1" applyAlignment="1">
      <alignment vertical="center"/>
      <protection/>
    </xf>
    <xf numFmtId="0" fontId="2" fillId="0" borderId="45" xfId="21" applyFont="1" applyBorder="1" applyAlignment="1">
      <alignment vertical="center"/>
      <protection/>
    </xf>
    <xf numFmtId="0" fontId="2" fillId="0" borderId="114" xfId="21" applyFont="1" applyBorder="1" applyAlignment="1">
      <alignment vertical="center"/>
      <protection/>
    </xf>
    <xf numFmtId="0" fontId="2" fillId="0" borderId="0" xfId="21" applyFont="1" applyAlignment="1">
      <alignment vertical="center" wrapText="1"/>
      <protection/>
    </xf>
    <xf numFmtId="0" fontId="2" fillId="0" borderId="0" xfId="0" applyFont="1" applyAlignment="1">
      <alignment wrapText="1"/>
    </xf>
    <xf numFmtId="0" fontId="2" fillId="0" borderId="7" xfId="21" applyFont="1" applyBorder="1" applyAlignment="1">
      <alignment vertical="center"/>
      <protection/>
    </xf>
    <xf numFmtId="0" fontId="0" fillId="0" borderId="183" xfId="0" applyFont="1" applyBorder="1" applyAlignment="1">
      <alignment vertical="center"/>
    </xf>
    <xf numFmtId="0" fontId="2" fillId="0" borderId="7" xfId="21" applyFont="1" applyBorder="1" applyAlignment="1">
      <alignment vertical="center" wrapText="1"/>
      <protection/>
    </xf>
    <xf numFmtId="0" fontId="2" fillId="0" borderId="183" xfId="21" applyFont="1" applyBorder="1" applyAlignment="1">
      <alignment vertical="center" wrapText="1"/>
      <protection/>
    </xf>
    <xf numFmtId="0" fontId="2" fillId="0" borderId="14" xfId="21" applyFont="1" applyBorder="1" applyAlignment="1">
      <alignment vertical="center"/>
      <protection/>
    </xf>
    <xf numFmtId="0" fontId="2" fillId="0" borderId="113" xfId="21" applyFont="1" applyBorder="1" applyAlignment="1">
      <alignment vertical="center"/>
      <protection/>
    </xf>
    <xf numFmtId="0" fontId="52" fillId="0" borderId="132" xfId="18" applyFont="1" applyBorder="1" applyAlignment="1" quotePrefix="1">
      <alignment vertical="center" wrapText="1"/>
      <protection/>
    </xf>
    <xf numFmtId="0" fontId="52" fillId="0" borderId="136" xfId="18" applyFont="1" applyBorder="1" applyAlignment="1" quotePrefix="1">
      <alignment vertical="center" wrapText="1"/>
      <protection/>
    </xf>
    <xf numFmtId="0" fontId="52" fillId="0" borderId="177" xfId="18" applyFont="1" applyBorder="1" applyAlignment="1" quotePrefix="1">
      <alignment vertical="center" wrapText="1"/>
      <protection/>
    </xf>
    <xf numFmtId="0" fontId="52" fillId="0" borderId="132" xfId="21" applyFont="1" applyBorder="1" applyAlignment="1">
      <alignment vertical="center" wrapText="1"/>
      <protection/>
    </xf>
    <xf numFmtId="0" fontId="52" fillId="0" borderId="136" xfId="21" applyFont="1" applyBorder="1" applyAlignment="1">
      <alignment vertical="center" wrapText="1"/>
      <protection/>
    </xf>
    <xf numFmtId="0" fontId="52" fillId="0" borderId="177" xfId="21" applyFont="1" applyBorder="1" applyAlignment="1">
      <alignment vertical="center" wrapText="1"/>
      <protection/>
    </xf>
    <xf numFmtId="0" fontId="56" fillId="0" borderId="211" xfId="21" applyFont="1" applyBorder="1" applyAlignment="1">
      <alignment vertical="center" wrapText="1"/>
      <protection/>
    </xf>
    <xf numFmtId="0" fontId="56" fillId="0" borderId="212" xfId="21" applyFont="1" applyBorder="1" applyAlignment="1">
      <alignment vertical="center" wrapText="1"/>
      <protection/>
    </xf>
    <xf numFmtId="0" fontId="10" fillId="0" borderId="0" xfId="21" applyFont="1" applyAlignment="1">
      <alignment horizontal="center" vertical="center" wrapText="1"/>
      <protection/>
    </xf>
    <xf numFmtId="197" fontId="0" fillId="0" borderId="213" xfId="21" applyNumberFormat="1" applyFont="1" applyBorder="1" applyAlignment="1">
      <alignment horizontal="center" vertical="center" wrapText="1"/>
      <protection/>
    </xf>
    <xf numFmtId="197" fontId="0" fillId="0" borderId="165" xfId="21" applyNumberFormat="1" applyFont="1" applyBorder="1" applyAlignment="1">
      <alignment vertical="center"/>
      <protection/>
    </xf>
    <xf numFmtId="197" fontId="0" fillId="0" borderId="214" xfId="21" applyNumberFormat="1" applyFont="1" applyBorder="1" applyAlignment="1">
      <alignment vertical="center"/>
      <protection/>
    </xf>
    <xf numFmtId="197" fontId="0" fillId="0" borderId="181" xfId="21" applyNumberFormat="1" applyFont="1" applyBorder="1" applyAlignment="1">
      <alignment horizontal="center" vertical="center" wrapText="1"/>
      <protection/>
    </xf>
    <xf numFmtId="197" fontId="0" fillId="0" borderId="41" xfId="21" applyNumberFormat="1" applyFont="1" applyBorder="1" applyAlignment="1">
      <alignment horizontal="center" vertical="center" wrapText="1"/>
      <protection/>
    </xf>
    <xf numFmtId="197" fontId="0" fillId="0" borderId="41" xfId="21" applyNumberFormat="1" applyFont="1" applyBorder="1" applyAlignment="1">
      <alignment horizontal="center" vertical="center"/>
      <protection/>
    </xf>
    <xf numFmtId="0" fontId="0" fillId="0" borderId="41" xfId="21" applyFont="1" applyBorder="1" applyAlignment="1">
      <alignment horizontal="center" vertical="center"/>
      <protection/>
    </xf>
    <xf numFmtId="0" fontId="10" fillId="0" borderId="0" xfId="21" applyFont="1" applyAlignment="1">
      <alignment horizontal="center" vertical="center"/>
      <protection/>
    </xf>
    <xf numFmtId="0" fontId="0" fillId="0" borderId="184" xfId="21" applyFont="1" applyBorder="1" applyAlignment="1">
      <alignment vertical="center"/>
      <protection/>
    </xf>
    <xf numFmtId="0" fontId="0" fillId="0" borderId="171" xfId="21" applyFont="1" applyBorder="1" applyAlignment="1">
      <alignment vertical="center"/>
      <protection/>
    </xf>
    <xf numFmtId="0" fontId="0" fillId="0" borderId="174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190" xfId="21" applyFont="1" applyBorder="1" applyAlignment="1">
      <alignment horizontal="center"/>
      <protection/>
    </xf>
    <xf numFmtId="3" fontId="0" fillId="0" borderId="180" xfId="21" applyNumberFormat="1" applyFont="1" applyBorder="1" applyAlignment="1">
      <alignment horizontal="center" vertical="center" wrapText="1"/>
      <protection/>
    </xf>
    <xf numFmtId="3" fontId="0" fillId="0" borderId="4" xfId="21" applyNumberFormat="1" applyFont="1" applyBorder="1" applyAlignment="1">
      <alignment horizontal="center" vertical="center" wrapText="1"/>
      <protection/>
    </xf>
    <xf numFmtId="3" fontId="0" fillId="0" borderId="163" xfId="21" applyNumberFormat="1" applyFont="1" applyBorder="1" applyAlignment="1">
      <alignment horizontal="center" vertical="center" wrapText="1"/>
      <protection/>
    </xf>
    <xf numFmtId="3" fontId="0" fillId="0" borderId="189" xfId="21" applyNumberFormat="1" applyFont="1" applyBorder="1" applyAlignment="1">
      <alignment horizontal="center" vertical="center" wrapText="1"/>
      <protection/>
    </xf>
    <xf numFmtId="3" fontId="0" fillId="0" borderId="166" xfId="21" applyNumberFormat="1" applyFont="1" applyBorder="1" applyAlignment="1">
      <alignment horizontal="center" vertical="center"/>
      <protection/>
    </xf>
    <xf numFmtId="3" fontId="0" fillId="0" borderId="168" xfId="21" applyNumberFormat="1" applyFont="1" applyBorder="1" applyAlignment="1">
      <alignment horizontal="center" vertical="center"/>
      <protection/>
    </xf>
    <xf numFmtId="0" fontId="44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wrapText="1"/>
    </xf>
  </cellXfs>
  <cellStyles count="13">
    <cellStyle name="Normal" xfId="0"/>
    <cellStyle name="Comma" xfId="15"/>
    <cellStyle name="Comma [0]" xfId="16"/>
    <cellStyle name="Hyperlink" xfId="17"/>
    <cellStyle name="Normalny_16PL2001" xfId="18"/>
    <cellStyle name="Normalny_B_2005" xfId="19"/>
    <cellStyle name="Normalny_B_99" xfId="20"/>
    <cellStyle name="Normalny_inwest03_05" xfId="21"/>
    <cellStyle name="Normalny_PROJEKT fund 2005 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workbookViewId="0" topLeftCell="A1">
      <selection activeCell="C9" sqref="C9"/>
    </sheetView>
  </sheetViews>
  <sheetFormatPr defaultColWidth="9.140625" defaultRowHeight="12"/>
  <cols>
    <col min="1" max="1" width="16.140625" style="0" customWidth="1"/>
    <col min="2" max="2" width="16.421875" style="0" customWidth="1"/>
    <col min="3" max="3" width="28.140625" style="0" customWidth="1"/>
    <col min="4" max="4" width="11.28125" style="21" customWidth="1"/>
    <col min="5" max="5" width="10.8515625" style="21" customWidth="1"/>
    <col min="6" max="6" width="9.8515625" style="21" customWidth="1"/>
    <col min="7" max="7" width="10.140625" style="21" customWidth="1"/>
    <col min="8" max="8" width="11.140625" style="21" customWidth="1"/>
  </cols>
  <sheetData>
    <row r="1" ht="11.25">
      <c r="H1" s="22" t="s">
        <v>760</v>
      </c>
    </row>
    <row r="2" spans="1:8" ht="47.25" customHeight="1" thickBot="1">
      <c r="A2" s="796" t="s">
        <v>522</v>
      </c>
      <c r="B2" s="796"/>
      <c r="C2" s="796"/>
      <c r="D2" s="796"/>
      <c r="E2" s="796"/>
      <c r="F2" s="796"/>
      <c r="G2" s="796"/>
      <c r="H2" s="796"/>
    </row>
    <row r="3" spans="1:8" s="13" customFormat="1" ht="34.5" thickBot="1">
      <c r="A3" s="185" t="s">
        <v>496</v>
      </c>
      <c r="B3" s="186" t="s">
        <v>497</v>
      </c>
      <c r="C3" s="186" t="s">
        <v>498</v>
      </c>
      <c r="D3" s="187" t="s">
        <v>499</v>
      </c>
      <c r="E3" s="187" t="s">
        <v>500</v>
      </c>
      <c r="F3" s="187" t="s">
        <v>501</v>
      </c>
      <c r="G3" s="187" t="s">
        <v>502</v>
      </c>
      <c r="H3" s="188" t="s">
        <v>503</v>
      </c>
    </row>
    <row r="4" spans="1:8" ht="11.25">
      <c r="A4" s="800" t="s">
        <v>504</v>
      </c>
      <c r="B4" s="797" t="s">
        <v>505</v>
      </c>
      <c r="C4" s="184" t="s">
        <v>506</v>
      </c>
      <c r="D4" s="189">
        <v>7000</v>
      </c>
      <c r="E4" s="189"/>
      <c r="F4" s="189"/>
      <c r="G4" s="189"/>
      <c r="H4" s="190">
        <v>7000</v>
      </c>
    </row>
    <row r="5" spans="1:8" ht="11.25">
      <c r="A5" s="801"/>
      <c r="B5" s="798"/>
      <c r="C5" s="16" t="s">
        <v>507</v>
      </c>
      <c r="D5" s="23">
        <v>66486450</v>
      </c>
      <c r="E5" s="23"/>
      <c r="F5" s="23"/>
      <c r="G5" s="23"/>
      <c r="H5" s="24">
        <v>66486450</v>
      </c>
    </row>
    <row r="6" spans="1:8" ht="11.25">
      <c r="A6" s="802"/>
      <c r="B6" s="798"/>
      <c r="C6" s="16" t="s">
        <v>508</v>
      </c>
      <c r="D6" s="23">
        <v>42200</v>
      </c>
      <c r="E6" s="23"/>
      <c r="F6" s="23"/>
      <c r="G6" s="23"/>
      <c r="H6" s="24">
        <v>42200</v>
      </c>
    </row>
    <row r="7" spans="1:8" ht="12" thickBot="1">
      <c r="A7" s="177"/>
      <c r="B7" s="799"/>
      <c r="C7" s="16" t="s">
        <v>509</v>
      </c>
      <c r="D7" s="23">
        <v>131350</v>
      </c>
      <c r="E7" s="23"/>
      <c r="F7" s="23"/>
      <c r="G7" s="23"/>
      <c r="H7" s="24">
        <v>131350</v>
      </c>
    </row>
    <row r="8" spans="1:8" ht="12" thickBot="1">
      <c r="A8" s="177"/>
      <c r="B8" s="178" t="s">
        <v>723</v>
      </c>
      <c r="C8" s="179"/>
      <c r="D8" s="191">
        <v>66667000</v>
      </c>
      <c r="E8" s="191"/>
      <c r="F8" s="191"/>
      <c r="G8" s="191"/>
      <c r="H8" s="192">
        <v>66667000</v>
      </c>
    </row>
    <row r="9" spans="1:8" ht="48.75">
      <c r="A9" s="177"/>
      <c r="B9" s="15" t="s">
        <v>510</v>
      </c>
      <c r="C9" s="16" t="s">
        <v>511</v>
      </c>
      <c r="D9" s="23"/>
      <c r="E9" s="23">
        <v>186234</v>
      </c>
      <c r="F9" s="23"/>
      <c r="G9" s="23"/>
      <c r="H9" s="24">
        <v>186234</v>
      </c>
    </row>
    <row r="10" spans="1:8" ht="49.5" thickBot="1">
      <c r="A10" s="177"/>
      <c r="B10" s="19"/>
      <c r="C10" s="16" t="s">
        <v>512</v>
      </c>
      <c r="D10" s="23"/>
      <c r="E10" s="23">
        <v>10250000</v>
      </c>
      <c r="F10" s="23"/>
      <c r="G10" s="23"/>
      <c r="H10" s="24">
        <v>10250000</v>
      </c>
    </row>
    <row r="11" spans="1:8" ht="12" thickBot="1">
      <c r="A11" s="177"/>
      <c r="B11" s="178" t="s">
        <v>726</v>
      </c>
      <c r="C11" s="179"/>
      <c r="D11" s="191"/>
      <c r="E11" s="191">
        <v>10436234</v>
      </c>
      <c r="F11" s="191"/>
      <c r="G11" s="191"/>
      <c r="H11" s="192">
        <v>10436234</v>
      </c>
    </row>
    <row r="12" spans="1:8" ht="20.25" thickBot="1">
      <c r="A12" s="177"/>
      <c r="B12" s="15" t="s">
        <v>514</v>
      </c>
      <c r="C12" s="16" t="s">
        <v>506</v>
      </c>
      <c r="D12" s="23">
        <v>100000</v>
      </c>
      <c r="E12" s="23"/>
      <c r="F12" s="23"/>
      <c r="G12" s="23"/>
      <c r="H12" s="24">
        <v>100000</v>
      </c>
    </row>
    <row r="13" spans="1:8" ht="12" thickBot="1">
      <c r="A13" s="177"/>
      <c r="B13" s="178" t="s">
        <v>732</v>
      </c>
      <c r="C13" s="179"/>
      <c r="D13" s="191">
        <v>100000</v>
      </c>
      <c r="E13" s="191"/>
      <c r="F13" s="191"/>
      <c r="G13" s="191"/>
      <c r="H13" s="192">
        <v>100000</v>
      </c>
    </row>
    <row r="14" spans="1:8" ht="12" thickBot="1">
      <c r="A14" s="180" t="s">
        <v>515</v>
      </c>
      <c r="B14" s="17"/>
      <c r="C14" s="18"/>
      <c r="D14" s="25">
        <v>66767000</v>
      </c>
      <c r="E14" s="25">
        <v>10436234</v>
      </c>
      <c r="F14" s="25"/>
      <c r="G14" s="25"/>
      <c r="H14" s="26">
        <v>77203234</v>
      </c>
    </row>
    <row r="15" spans="1:8" ht="29.25">
      <c r="A15" s="176" t="s">
        <v>516</v>
      </c>
      <c r="B15" s="15" t="s">
        <v>517</v>
      </c>
      <c r="C15" s="16" t="s">
        <v>518</v>
      </c>
      <c r="D15" s="23">
        <v>2200000</v>
      </c>
      <c r="E15" s="23"/>
      <c r="F15" s="23"/>
      <c r="G15" s="23"/>
      <c r="H15" s="24">
        <v>2200000</v>
      </c>
    </row>
    <row r="16" spans="1:8" ht="58.5">
      <c r="A16" s="177"/>
      <c r="B16" s="19"/>
      <c r="C16" s="16" t="s">
        <v>519</v>
      </c>
      <c r="D16" s="23">
        <v>6800000</v>
      </c>
      <c r="E16" s="23"/>
      <c r="F16" s="23"/>
      <c r="G16" s="23"/>
      <c r="H16" s="24">
        <v>6800000</v>
      </c>
    </row>
    <row r="17" spans="1:8" ht="39">
      <c r="A17" s="177"/>
      <c r="B17" s="19"/>
      <c r="C17" s="16" t="s">
        <v>520</v>
      </c>
      <c r="D17" s="23">
        <v>760000</v>
      </c>
      <c r="E17" s="23"/>
      <c r="F17" s="23"/>
      <c r="G17" s="23"/>
      <c r="H17" s="24">
        <v>760000</v>
      </c>
    </row>
    <row r="18" spans="1:8" ht="29.25">
      <c r="A18" s="177"/>
      <c r="B18" s="19"/>
      <c r="C18" s="16" t="s">
        <v>521</v>
      </c>
      <c r="D18" s="23">
        <v>19150000</v>
      </c>
      <c r="E18" s="23"/>
      <c r="F18" s="23"/>
      <c r="G18" s="23"/>
      <c r="H18" s="24">
        <v>19150000</v>
      </c>
    </row>
    <row r="19" spans="1:8" ht="48.75">
      <c r="A19" s="177"/>
      <c r="B19" s="19"/>
      <c r="C19" s="16" t="s">
        <v>524</v>
      </c>
      <c r="D19" s="23"/>
      <c r="E19" s="23"/>
      <c r="F19" s="23"/>
      <c r="G19" s="23">
        <v>125000</v>
      </c>
      <c r="H19" s="24">
        <v>125000</v>
      </c>
    </row>
    <row r="20" spans="1:8" ht="39.75" thickBot="1">
      <c r="A20" s="177"/>
      <c r="B20" s="19"/>
      <c r="C20" s="16" t="s">
        <v>525</v>
      </c>
      <c r="D20" s="23"/>
      <c r="E20" s="23">
        <v>2285000</v>
      </c>
      <c r="F20" s="23"/>
      <c r="G20" s="23"/>
      <c r="H20" s="24">
        <v>2285000</v>
      </c>
    </row>
    <row r="21" spans="1:8" ht="12" thickBot="1">
      <c r="A21" s="177"/>
      <c r="B21" s="178" t="s">
        <v>81</v>
      </c>
      <c r="C21" s="179"/>
      <c r="D21" s="191">
        <v>28910000</v>
      </c>
      <c r="E21" s="191">
        <v>2285000</v>
      </c>
      <c r="F21" s="191"/>
      <c r="G21" s="191">
        <v>125000</v>
      </c>
      <c r="H21" s="192">
        <v>31320000</v>
      </c>
    </row>
    <row r="22" spans="1:8" ht="59.25" thickBot="1">
      <c r="A22" s="177"/>
      <c r="B22" s="15" t="s">
        <v>527</v>
      </c>
      <c r="C22" s="16" t="s">
        <v>519</v>
      </c>
      <c r="D22" s="23">
        <v>5500000</v>
      </c>
      <c r="E22" s="23"/>
      <c r="F22" s="23"/>
      <c r="G22" s="23"/>
      <c r="H22" s="24">
        <v>5500000</v>
      </c>
    </row>
    <row r="23" spans="1:8" ht="12" thickBot="1">
      <c r="A23" s="177"/>
      <c r="B23" s="178" t="s">
        <v>86</v>
      </c>
      <c r="C23" s="179"/>
      <c r="D23" s="191">
        <v>5500000</v>
      </c>
      <c r="E23" s="191"/>
      <c r="F23" s="191"/>
      <c r="G23" s="191"/>
      <c r="H23" s="192">
        <v>5500000</v>
      </c>
    </row>
    <row r="24" spans="1:8" ht="12" thickBot="1">
      <c r="A24" s="180" t="s">
        <v>528</v>
      </c>
      <c r="B24" s="17"/>
      <c r="C24" s="18"/>
      <c r="D24" s="25">
        <v>34410000</v>
      </c>
      <c r="E24" s="25">
        <v>2285000</v>
      </c>
      <c r="F24" s="25"/>
      <c r="G24" s="25">
        <v>125000</v>
      </c>
      <c r="H24" s="26">
        <v>36820000</v>
      </c>
    </row>
    <row r="25" spans="1:8" ht="49.5" thickBot="1">
      <c r="A25" s="176" t="s">
        <v>529</v>
      </c>
      <c r="B25" s="15" t="s">
        <v>530</v>
      </c>
      <c r="C25" s="16" t="s">
        <v>532</v>
      </c>
      <c r="D25" s="23">
        <v>7960</v>
      </c>
      <c r="E25" s="23"/>
      <c r="F25" s="23"/>
      <c r="G25" s="23"/>
      <c r="H25" s="24">
        <v>7960</v>
      </c>
    </row>
    <row r="26" spans="1:8" ht="12" thickBot="1">
      <c r="A26" s="177"/>
      <c r="B26" s="178" t="s">
        <v>93</v>
      </c>
      <c r="C26" s="179"/>
      <c r="D26" s="191">
        <v>7960</v>
      </c>
      <c r="E26" s="191"/>
      <c r="F26" s="191"/>
      <c r="G26" s="191"/>
      <c r="H26" s="192">
        <v>7960</v>
      </c>
    </row>
    <row r="27" spans="1:8" ht="49.5" thickBot="1">
      <c r="A27" s="177"/>
      <c r="B27" s="15" t="s">
        <v>533</v>
      </c>
      <c r="C27" s="16" t="s">
        <v>524</v>
      </c>
      <c r="D27" s="23"/>
      <c r="E27" s="23"/>
      <c r="F27" s="23"/>
      <c r="G27" s="23">
        <v>173000</v>
      </c>
      <c r="H27" s="24">
        <v>173000</v>
      </c>
    </row>
    <row r="28" spans="1:8" ht="12" thickBot="1">
      <c r="A28" s="177"/>
      <c r="B28" s="178" t="s">
        <v>94</v>
      </c>
      <c r="C28" s="179"/>
      <c r="D28" s="191"/>
      <c r="E28" s="191"/>
      <c r="F28" s="191"/>
      <c r="G28" s="191">
        <v>173000</v>
      </c>
      <c r="H28" s="192">
        <v>173000</v>
      </c>
    </row>
    <row r="29" spans="1:8" ht="49.5" thickBot="1">
      <c r="A29" s="177"/>
      <c r="B29" s="15" t="s">
        <v>535</v>
      </c>
      <c r="C29" s="16" t="s">
        <v>524</v>
      </c>
      <c r="D29" s="23"/>
      <c r="E29" s="23"/>
      <c r="F29" s="23"/>
      <c r="G29" s="23">
        <v>60000</v>
      </c>
      <c r="H29" s="24">
        <v>60000</v>
      </c>
    </row>
    <row r="30" spans="1:8" ht="12" thickBot="1">
      <c r="A30" s="177"/>
      <c r="B30" s="178" t="s">
        <v>95</v>
      </c>
      <c r="C30" s="179"/>
      <c r="D30" s="191"/>
      <c r="E30" s="191"/>
      <c r="F30" s="191"/>
      <c r="G30" s="191">
        <v>60000</v>
      </c>
      <c r="H30" s="192">
        <v>60000</v>
      </c>
    </row>
    <row r="31" spans="1:8" ht="49.5" thickBot="1">
      <c r="A31" s="177"/>
      <c r="B31" s="15" t="s">
        <v>537</v>
      </c>
      <c r="C31" s="16" t="s">
        <v>524</v>
      </c>
      <c r="D31" s="23"/>
      <c r="E31" s="23"/>
      <c r="F31" s="23"/>
      <c r="G31" s="23">
        <v>434400</v>
      </c>
      <c r="H31" s="24">
        <v>434400</v>
      </c>
    </row>
    <row r="32" spans="1:8" ht="12" thickBot="1">
      <c r="A32" s="177"/>
      <c r="B32" s="178" t="s">
        <v>96</v>
      </c>
      <c r="C32" s="179"/>
      <c r="D32" s="191"/>
      <c r="E32" s="191"/>
      <c r="F32" s="191"/>
      <c r="G32" s="191">
        <v>434400</v>
      </c>
      <c r="H32" s="192">
        <v>434400</v>
      </c>
    </row>
    <row r="33" spans="1:8" ht="49.5" thickBot="1">
      <c r="A33" s="177"/>
      <c r="B33" s="15" t="s">
        <v>540</v>
      </c>
      <c r="C33" s="16" t="s">
        <v>541</v>
      </c>
      <c r="D33" s="23">
        <v>27500</v>
      </c>
      <c r="E33" s="23"/>
      <c r="F33" s="23"/>
      <c r="G33" s="23"/>
      <c r="H33" s="24">
        <v>27500</v>
      </c>
    </row>
    <row r="34" spans="1:8" ht="12" thickBot="1">
      <c r="A34" s="177"/>
      <c r="B34" s="178" t="s">
        <v>97</v>
      </c>
      <c r="C34" s="179"/>
      <c r="D34" s="191">
        <v>27500</v>
      </c>
      <c r="E34" s="191"/>
      <c r="F34" s="191"/>
      <c r="G34" s="191"/>
      <c r="H34" s="192">
        <v>27500</v>
      </c>
    </row>
    <row r="35" spans="1:8" ht="58.5">
      <c r="A35" s="177"/>
      <c r="B35" s="15" t="s">
        <v>542</v>
      </c>
      <c r="C35" s="16" t="s">
        <v>519</v>
      </c>
      <c r="D35" s="23">
        <v>216200</v>
      </c>
      <c r="E35" s="23"/>
      <c r="F35" s="23"/>
      <c r="G35" s="23"/>
      <c r="H35" s="24">
        <v>216200</v>
      </c>
    </row>
    <row r="36" spans="1:8" ht="11.25">
      <c r="A36" s="177"/>
      <c r="B36" s="19"/>
      <c r="C36" s="16" t="s">
        <v>507</v>
      </c>
      <c r="D36" s="23">
        <v>110000</v>
      </c>
      <c r="E36" s="23"/>
      <c r="F36" s="23"/>
      <c r="G36" s="23"/>
      <c r="H36" s="24">
        <v>110000</v>
      </c>
    </row>
    <row r="37" spans="1:8" ht="49.5" thickBot="1">
      <c r="A37" s="177"/>
      <c r="B37" s="19"/>
      <c r="C37" s="16" t="s">
        <v>531</v>
      </c>
      <c r="D37" s="23">
        <v>103960</v>
      </c>
      <c r="E37" s="23"/>
      <c r="F37" s="23"/>
      <c r="G37" s="23"/>
      <c r="H37" s="24">
        <v>103960</v>
      </c>
    </row>
    <row r="38" spans="1:8" ht="12" thickBot="1">
      <c r="A38" s="177"/>
      <c r="B38" s="178" t="s">
        <v>99</v>
      </c>
      <c r="C38" s="179"/>
      <c r="D38" s="191">
        <v>430160</v>
      </c>
      <c r="E38" s="191"/>
      <c r="F38" s="191"/>
      <c r="G38" s="191"/>
      <c r="H38" s="192">
        <v>430160</v>
      </c>
    </row>
    <row r="39" spans="1:8" ht="12" thickBot="1">
      <c r="A39" s="180" t="s">
        <v>544</v>
      </c>
      <c r="B39" s="17"/>
      <c r="C39" s="18"/>
      <c r="D39" s="25">
        <v>465620</v>
      </c>
      <c r="E39" s="25"/>
      <c r="F39" s="25"/>
      <c r="G39" s="25">
        <v>667400</v>
      </c>
      <c r="H39" s="26">
        <v>1133020</v>
      </c>
    </row>
    <row r="40" spans="1:8" ht="48.75">
      <c r="A40" s="176" t="s">
        <v>545</v>
      </c>
      <c r="B40" s="15" t="s">
        <v>546</v>
      </c>
      <c r="C40" s="16" t="s">
        <v>547</v>
      </c>
      <c r="D40" s="23"/>
      <c r="E40" s="23"/>
      <c r="F40" s="23">
        <v>1054500</v>
      </c>
      <c r="G40" s="23"/>
      <c r="H40" s="24">
        <v>1054500</v>
      </c>
    </row>
    <row r="41" spans="1:8" ht="48.75">
      <c r="A41" s="177"/>
      <c r="B41" s="19"/>
      <c r="C41" s="16" t="s">
        <v>524</v>
      </c>
      <c r="D41" s="23"/>
      <c r="E41" s="23"/>
      <c r="F41" s="23"/>
      <c r="G41" s="23">
        <v>531300</v>
      </c>
      <c r="H41" s="24">
        <v>531300</v>
      </c>
    </row>
    <row r="42" spans="1:8" ht="39.75" thickBot="1">
      <c r="A42" s="177"/>
      <c r="B42" s="19"/>
      <c r="C42" s="16" t="s">
        <v>525</v>
      </c>
      <c r="D42" s="23">
        <v>81000</v>
      </c>
      <c r="E42" s="23">
        <v>1250</v>
      </c>
      <c r="F42" s="23"/>
      <c r="G42" s="23"/>
      <c r="H42" s="24">
        <v>82250</v>
      </c>
    </row>
    <row r="43" spans="1:8" ht="12" thickBot="1">
      <c r="A43" s="177"/>
      <c r="B43" s="178" t="s">
        <v>100</v>
      </c>
      <c r="C43" s="179"/>
      <c r="D43" s="191">
        <v>81000</v>
      </c>
      <c r="E43" s="191">
        <v>1250</v>
      </c>
      <c r="F43" s="191">
        <v>1054500</v>
      </c>
      <c r="G43" s="191">
        <v>531300</v>
      </c>
      <c r="H43" s="192">
        <v>1668050</v>
      </c>
    </row>
    <row r="44" spans="1:8" ht="29.25">
      <c r="A44" s="177"/>
      <c r="B44" s="15" t="s">
        <v>549</v>
      </c>
      <c r="C44" s="16" t="s">
        <v>550</v>
      </c>
      <c r="D44" s="23">
        <v>12000</v>
      </c>
      <c r="E44" s="23">
        <v>24000</v>
      </c>
      <c r="F44" s="23"/>
      <c r="G44" s="23"/>
      <c r="H44" s="24">
        <v>36000</v>
      </c>
    </row>
    <row r="45" spans="1:8" ht="11.25">
      <c r="A45" s="177"/>
      <c r="B45" s="19"/>
      <c r="C45" s="16" t="s">
        <v>506</v>
      </c>
      <c r="D45" s="23">
        <v>391600</v>
      </c>
      <c r="E45" s="23">
        <v>15400</v>
      </c>
      <c r="F45" s="23"/>
      <c r="G45" s="23"/>
      <c r="H45" s="24">
        <v>407000</v>
      </c>
    </row>
    <row r="46" spans="1:8" ht="58.5">
      <c r="A46" s="177"/>
      <c r="B46" s="19"/>
      <c r="C46" s="16" t="s">
        <v>519</v>
      </c>
      <c r="D46" s="23">
        <v>385000</v>
      </c>
      <c r="E46" s="23"/>
      <c r="F46" s="23"/>
      <c r="G46" s="23"/>
      <c r="H46" s="24">
        <v>385000</v>
      </c>
    </row>
    <row r="47" spans="1:8" ht="11.25">
      <c r="A47" s="177"/>
      <c r="B47" s="19"/>
      <c r="C47" s="16" t="s">
        <v>509</v>
      </c>
      <c r="D47" s="23">
        <v>21318</v>
      </c>
      <c r="E47" s="23"/>
      <c r="F47" s="23"/>
      <c r="G47" s="23"/>
      <c r="H47" s="24">
        <v>21318</v>
      </c>
    </row>
    <row r="48" spans="1:8" ht="39.75" thickBot="1">
      <c r="A48" s="177"/>
      <c r="B48" s="19"/>
      <c r="C48" s="16" t="s">
        <v>553</v>
      </c>
      <c r="D48" s="23"/>
      <c r="E48" s="23">
        <v>12300</v>
      </c>
      <c r="F48" s="23"/>
      <c r="G48" s="23"/>
      <c r="H48" s="24">
        <v>12300</v>
      </c>
    </row>
    <row r="49" spans="1:8" ht="12" thickBot="1">
      <c r="A49" s="177"/>
      <c r="B49" s="178" t="s">
        <v>103</v>
      </c>
      <c r="C49" s="179"/>
      <c r="D49" s="191">
        <v>809918</v>
      </c>
      <c r="E49" s="191">
        <v>51700</v>
      </c>
      <c r="F49" s="191"/>
      <c r="G49" s="191"/>
      <c r="H49" s="192">
        <v>861618</v>
      </c>
    </row>
    <row r="50" spans="1:8" ht="49.5" thickBot="1">
      <c r="A50" s="177"/>
      <c r="B50" s="15" t="s">
        <v>554</v>
      </c>
      <c r="C50" s="16" t="s">
        <v>524</v>
      </c>
      <c r="D50" s="23"/>
      <c r="E50" s="23"/>
      <c r="F50" s="23"/>
      <c r="G50" s="23">
        <v>94000</v>
      </c>
      <c r="H50" s="24">
        <v>94000</v>
      </c>
    </row>
    <row r="51" spans="1:8" ht="12" thickBot="1">
      <c r="A51" s="177"/>
      <c r="B51" s="178" t="s">
        <v>104</v>
      </c>
      <c r="C51" s="179"/>
      <c r="D51" s="191"/>
      <c r="E51" s="191"/>
      <c r="F51" s="191"/>
      <c r="G51" s="191">
        <v>94000</v>
      </c>
      <c r="H51" s="192">
        <v>94000</v>
      </c>
    </row>
    <row r="52" spans="1:8" ht="49.5" thickBot="1">
      <c r="A52" s="177"/>
      <c r="B52" s="15" t="s">
        <v>556</v>
      </c>
      <c r="C52" s="16" t="s">
        <v>511</v>
      </c>
      <c r="D52" s="23">
        <v>13000</v>
      </c>
      <c r="E52" s="23"/>
      <c r="F52" s="23"/>
      <c r="G52" s="23"/>
      <c r="H52" s="24">
        <v>13000</v>
      </c>
    </row>
    <row r="53" spans="1:8" ht="12" thickBot="1">
      <c r="A53" s="177"/>
      <c r="B53" s="178" t="s">
        <v>107</v>
      </c>
      <c r="C53" s="179"/>
      <c r="D53" s="191">
        <v>13000</v>
      </c>
      <c r="E53" s="191"/>
      <c r="F53" s="191"/>
      <c r="G53" s="191"/>
      <c r="H53" s="192">
        <v>13000</v>
      </c>
    </row>
    <row r="54" spans="1:8" ht="12" thickBot="1">
      <c r="A54" s="180" t="s">
        <v>558</v>
      </c>
      <c r="B54" s="17"/>
      <c r="C54" s="18"/>
      <c r="D54" s="25">
        <v>903918</v>
      </c>
      <c r="E54" s="25">
        <v>52950</v>
      </c>
      <c r="F54" s="25">
        <v>1054500</v>
      </c>
      <c r="G54" s="25">
        <v>625300</v>
      </c>
      <c r="H54" s="26">
        <v>2636668</v>
      </c>
    </row>
    <row r="55" spans="1:8" ht="57.75" customHeight="1" thickBot="1">
      <c r="A55" s="803" t="s">
        <v>559</v>
      </c>
      <c r="B55" s="15" t="s">
        <v>560</v>
      </c>
      <c r="C55" s="16" t="s">
        <v>547</v>
      </c>
      <c r="D55" s="23"/>
      <c r="E55" s="23"/>
      <c r="F55" s="23">
        <v>36610</v>
      </c>
      <c r="G55" s="23"/>
      <c r="H55" s="24">
        <v>36610</v>
      </c>
    </row>
    <row r="56" spans="1:8" ht="18.75" customHeight="1" thickBot="1">
      <c r="A56" s="804"/>
      <c r="B56" s="178" t="s">
        <v>108</v>
      </c>
      <c r="C56" s="179"/>
      <c r="D56" s="191"/>
      <c r="E56" s="191"/>
      <c r="F56" s="191">
        <v>36610</v>
      </c>
      <c r="G56" s="191"/>
      <c r="H56" s="192">
        <v>36610</v>
      </c>
    </row>
    <row r="57" spans="1:8" ht="12" thickBot="1">
      <c r="A57" s="180" t="s">
        <v>562</v>
      </c>
      <c r="B57" s="17"/>
      <c r="C57" s="18"/>
      <c r="D57" s="25"/>
      <c r="E57" s="25"/>
      <c r="F57" s="25">
        <v>36610</v>
      </c>
      <c r="G57" s="25"/>
      <c r="H57" s="26">
        <v>36610</v>
      </c>
    </row>
    <row r="58" spans="1:8" ht="54">
      <c r="A58" s="176" t="s">
        <v>563</v>
      </c>
      <c r="B58" s="15" t="s">
        <v>564</v>
      </c>
      <c r="C58" s="16" t="s">
        <v>524</v>
      </c>
      <c r="D58" s="23"/>
      <c r="E58" s="23"/>
      <c r="F58" s="23"/>
      <c r="G58" s="23">
        <v>7826000</v>
      </c>
      <c r="H58" s="24">
        <v>7826000</v>
      </c>
    </row>
    <row r="59" spans="1:8" ht="39">
      <c r="A59" s="177"/>
      <c r="B59" s="19"/>
      <c r="C59" s="16" t="s">
        <v>525</v>
      </c>
      <c r="D59" s="23"/>
      <c r="E59" s="23">
        <v>1100</v>
      </c>
      <c r="F59" s="23"/>
      <c r="G59" s="23"/>
      <c r="H59" s="24">
        <v>1100</v>
      </c>
    </row>
    <row r="60" spans="1:8" ht="59.25" thickBot="1">
      <c r="A60" s="177"/>
      <c r="B60" s="19"/>
      <c r="C60" s="16" t="s">
        <v>538</v>
      </c>
      <c r="D60" s="23"/>
      <c r="E60" s="23"/>
      <c r="F60" s="23"/>
      <c r="G60" s="23">
        <v>60000</v>
      </c>
      <c r="H60" s="24">
        <v>60000</v>
      </c>
    </row>
    <row r="61" spans="1:8" ht="12" thickBot="1">
      <c r="A61" s="177"/>
      <c r="B61" s="178" t="s">
        <v>118</v>
      </c>
      <c r="C61" s="179"/>
      <c r="D61" s="191"/>
      <c r="E61" s="191">
        <v>1100</v>
      </c>
      <c r="F61" s="191"/>
      <c r="G61" s="191">
        <v>7886000</v>
      </c>
      <c r="H61" s="192">
        <v>7887100</v>
      </c>
    </row>
    <row r="62" spans="1:8" ht="20.25" thickBot="1">
      <c r="A62" s="177"/>
      <c r="B62" s="15" t="s">
        <v>566</v>
      </c>
      <c r="C62" s="16" t="s">
        <v>567</v>
      </c>
      <c r="D62" s="23">
        <v>50000</v>
      </c>
      <c r="E62" s="23"/>
      <c r="F62" s="23"/>
      <c r="G62" s="23"/>
      <c r="H62" s="24">
        <v>50000</v>
      </c>
    </row>
    <row r="63" spans="1:8" ht="12" thickBot="1">
      <c r="A63" s="177"/>
      <c r="B63" s="178" t="s">
        <v>124</v>
      </c>
      <c r="C63" s="179"/>
      <c r="D63" s="191">
        <v>50000</v>
      </c>
      <c r="E63" s="191"/>
      <c r="F63" s="191"/>
      <c r="G63" s="191"/>
      <c r="H63" s="192">
        <v>50000</v>
      </c>
    </row>
    <row r="64" spans="1:8" ht="12" thickBot="1">
      <c r="A64" s="180" t="s">
        <v>568</v>
      </c>
      <c r="B64" s="17"/>
      <c r="C64" s="18"/>
      <c r="D64" s="25">
        <v>50000</v>
      </c>
      <c r="E64" s="25">
        <v>1100</v>
      </c>
      <c r="F64" s="25"/>
      <c r="G64" s="25">
        <v>7886000</v>
      </c>
      <c r="H64" s="26">
        <v>7937100</v>
      </c>
    </row>
    <row r="65" spans="1:8" ht="29.25">
      <c r="A65" s="803" t="s">
        <v>569</v>
      </c>
      <c r="B65" s="797" t="s">
        <v>570</v>
      </c>
      <c r="C65" s="16" t="s">
        <v>571</v>
      </c>
      <c r="D65" s="23">
        <v>1000000</v>
      </c>
      <c r="E65" s="23"/>
      <c r="F65" s="23"/>
      <c r="G65" s="23"/>
      <c r="H65" s="24">
        <v>1000000</v>
      </c>
    </row>
    <row r="66" spans="1:8" ht="20.25" thickBot="1">
      <c r="A66" s="805"/>
      <c r="B66" s="799"/>
      <c r="C66" s="16" t="s">
        <v>572</v>
      </c>
      <c r="D66" s="23">
        <v>60000</v>
      </c>
      <c r="E66" s="23"/>
      <c r="F66" s="23"/>
      <c r="G66" s="23"/>
      <c r="H66" s="24">
        <v>60000</v>
      </c>
    </row>
    <row r="67" spans="1:8" ht="12" thickBot="1">
      <c r="A67" s="805"/>
      <c r="B67" s="178" t="s">
        <v>734</v>
      </c>
      <c r="C67" s="179"/>
      <c r="D67" s="191">
        <v>1060000</v>
      </c>
      <c r="E67" s="191"/>
      <c r="F67" s="191"/>
      <c r="G67" s="191"/>
      <c r="H67" s="192">
        <v>1060000</v>
      </c>
    </row>
    <row r="68" spans="1:8" ht="11.25">
      <c r="A68" s="805"/>
      <c r="B68" s="797" t="s">
        <v>573</v>
      </c>
      <c r="C68" s="16" t="s">
        <v>574</v>
      </c>
      <c r="D68" s="23">
        <v>75600000</v>
      </c>
      <c r="E68" s="23"/>
      <c r="F68" s="23"/>
      <c r="G68" s="23"/>
      <c r="H68" s="24">
        <v>75600000</v>
      </c>
    </row>
    <row r="69" spans="1:8" ht="11.25">
      <c r="A69" s="805"/>
      <c r="B69" s="798"/>
      <c r="C69" s="16" t="s">
        <v>575</v>
      </c>
      <c r="D69" s="23">
        <v>400</v>
      </c>
      <c r="E69" s="23"/>
      <c r="F69" s="23"/>
      <c r="G69" s="23"/>
      <c r="H69" s="24">
        <v>400</v>
      </c>
    </row>
    <row r="70" spans="1:8" ht="15.75" customHeight="1">
      <c r="A70" s="805"/>
      <c r="B70" s="798"/>
      <c r="C70" s="16" t="s">
        <v>576</v>
      </c>
      <c r="D70" s="23">
        <v>64800</v>
      </c>
      <c r="E70" s="23"/>
      <c r="F70" s="23"/>
      <c r="G70" s="23"/>
      <c r="H70" s="24">
        <v>64800</v>
      </c>
    </row>
    <row r="71" spans="1:8" ht="24.75" customHeight="1">
      <c r="A71" s="805"/>
      <c r="B71" s="798"/>
      <c r="C71" s="16" t="s">
        <v>577</v>
      </c>
      <c r="D71" s="23">
        <v>2800000</v>
      </c>
      <c r="E71" s="23"/>
      <c r="F71" s="23"/>
      <c r="G71" s="23"/>
      <c r="H71" s="24">
        <v>2800000</v>
      </c>
    </row>
    <row r="72" spans="1:8" ht="19.5">
      <c r="A72" s="805"/>
      <c r="B72" s="798"/>
      <c r="C72" s="16" t="s">
        <v>578</v>
      </c>
      <c r="D72" s="23">
        <v>3100000</v>
      </c>
      <c r="E72" s="23"/>
      <c r="F72" s="23"/>
      <c r="G72" s="23"/>
      <c r="H72" s="24">
        <v>3100000</v>
      </c>
    </row>
    <row r="73" spans="1:8" ht="20.25" customHeight="1" thickBot="1">
      <c r="A73" s="806"/>
      <c r="B73" s="799"/>
      <c r="C73" s="16" t="s">
        <v>572</v>
      </c>
      <c r="D73" s="23">
        <v>1000000</v>
      </c>
      <c r="E73" s="23"/>
      <c r="F73" s="23"/>
      <c r="G73" s="23"/>
      <c r="H73" s="24">
        <v>1000000</v>
      </c>
    </row>
    <row r="74" spans="1:8" ht="12" thickBot="1">
      <c r="A74" s="177"/>
      <c r="B74" s="178" t="s">
        <v>735</v>
      </c>
      <c r="C74" s="179"/>
      <c r="D74" s="191">
        <v>82565200</v>
      </c>
      <c r="E74" s="191"/>
      <c r="F74" s="191"/>
      <c r="G74" s="191"/>
      <c r="H74" s="192">
        <v>82565200</v>
      </c>
    </row>
    <row r="75" spans="1:8" ht="11.25">
      <c r="A75" s="177"/>
      <c r="B75" s="797" t="s">
        <v>585</v>
      </c>
      <c r="C75" s="16" t="s">
        <v>574</v>
      </c>
      <c r="D75" s="23">
        <v>11900000</v>
      </c>
      <c r="E75" s="23"/>
      <c r="F75" s="23"/>
      <c r="G75" s="23"/>
      <c r="H75" s="24">
        <v>11900000</v>
      </c>
    </row>
    <row r="76" spans="1:8" ht="11.25">
      <c r="A76" s="177"/>
      <c r="B76" s="798"/>
      <c r="C76" s="16" t="s">
        <v>575</v>
      </c>
      <c r="D76" s="23">
        <v>27600</v>
      </c>
      <c r="E76" s="23"/>
      <c r="F76" s="23"/>
      <c r="G76" s="23"/>
      <c r="H76" s="24">
        <v>27600</v>
      </c>
    </row>
    <row r="77" spans="1:8" ht="11.25">
      <c r="A77" s="177"/>
      <c r="B77" s="798"/>
      <c r="C77" s="16" t="s">
        <v>576</v>
      </c>
      <c r="D77" s="23">
        <v>3200</v>
      </c>
      <c r="E77" s="23"/>
      <c r="F77" s="23"/>
      <c r="G77" s="23"/>
      <c r="H77" s="24">
        <v>3200</v>
      </c>
    </row>
    <row r="78" spans="1:8" ht="19.5">
      <c r="A78" s="177"/>
      <c r="B78" s="798"/>
      <c r="C78" s="16" t="s">
        <v>577</v>
      </c>
      <c r="D78" s="23">
        <v>1700000</v>
      </c>
      <c r="E78" s="23"/>
      <c r="F78" s="23"/>
      <c r="G78" s="23"/>
      <c r="H78" s="24">
        <v>1700000</v>
      </c>
    </row>
    <row r="79" spans="1:8" ht="11.25">
      <c r="A79" s="177"/>
      <c r="B79" s="798"/>
      <c r="C79" s="16" t="s">
        <v>579</v>
      </c>
      <c r="D79" s="23">
        <v>3400000</v>
      </c>
      <c r="E79" s="23"/>
      <c r="F79" s="23"/>
      <c r="G79" s="23"/>
      <c r="H79" s="24">
        <v>3400000</v>
      </c>
    </row>
    <row r="80" spans="1:8" ht="11.25">
      <c r="A80" s="177"/>
      <c r="B80" s="798"/>
      <c r="C80" s="16" t="s">
        <v>580</v>
      </c>
      <c r="D80" s="23">
        <v>100000</v>
      </c>
      <c r="E80" s="23"/>
      <c r="F80" s="23"/>
      <c r="G80" s="23"/>
      <c r="H80" s="24">
        <v>100000</v>
      </c>
    </row>
    <row r="81" spans="1:8" ht="11.25">
      <c r="A81" s="177"/>
      <c r="B81" s="798"/>
      <c r="C81" s="16" t="s">
        <v>581</v>
      </c>
      <c r="D81" s="23">
        <v>1450000</v>
      </c>
      <c r="E81" s="23"/>
      <c r="F81" s="23"/>
      <c r="G81" s="23"/>
      <c r="H81" s="24">
        <v>1450000</v>
      </c>
    </row>
    <row r="82" spans="1:8" ht="11.25">
      <c r="A82" s="177"/>
      <c r="B82" s="798"/>
      <c r="C82" s="16" t="s">
        <v>582</v>
      </c>
      <c r="D82" s="23">
        <v>125200</v>
      </c>
      <c r="E82" s="23"/>
      <c r="F82" s="23"/>
      <c r="G82" s="23"/>
      <c r="H82" s="24">
        <v>125200</v>
      </c>
    </row>
    <row r="83" spans="1:8" ht="29.25">
      <c r="A83" s="177"/>
      <c r="B83" s="798"/>
      <c r="C83" s="16" t="s">
        <v>583</v>
      </c>
      <c r="D83" s="23">
        <v>6000</v>
      </c>
      <c r="E83" s="23"/>
      <c r="F83" s="23"/>
      <c r="G83" s="23"/>
      <c r="H83" s="24">
        <v>6000</v>
      </c>
    </row>
    <row r="84" spans="1:8" ht="19.5">
      <c r="A84" s="177"/>
      <c r="B84" s="798"/>
      <c r="C84" s="16" t="s">
        <v>578</v>
      </c>
      <c r="D84" s="23">
        <v>10900000</v>
      </c>
      <c r="E84" s="23"/>
      <c r="F84" s="23"/>
      <c r="G84" s="23"/>
      <c r="H84" s="24">
        <v>10900000</v>
      </c>
    </row>
    <row r="85" spans="1:8" ht="19.5">
      <c r="A85" s="177"/>
      <c r="B85" s="798"/>
      <c r="C85" s="16" t="s">
        <v>584</v>
      </c>
      <c r="D85" s="23">
        <v>2000</v>
      </c>
      <c r="E85" s="23"/>
      <c r="F85" s="23"/>
      <c r="G85" s="23"/>
      <c r="H85" s="24">
        <v>2000</v>
      </c>
    </row>
    <row r="86" spans="1:8" ht="20.25" thickBot="1">
      <c r="A86" s="177"/>
      <c r="B86" s="799"/>
      <c r="C86" s="16" t="s">
        <v>572</v>
      </c>
      <c r="D86" s="23">
        <v>500000</v>
      </c>
      <c r="E86" s="23"/>
      <c r="F86" s="23"/>
      <c r="G86" s="23"/>
      <c r="H86" s="24">
        <v>500000</v>
      </c>
    </row>
    <row r="87" spans="1:8" ht="12" thickBot="1">
      <c r="A87" s="177"/>
      <c r="B87" s="178" t="s">
        <v>736</v>
      </c>
      <c r="C87" s="179"/>
      <c r="D87" s="191">
        <v>30114000</v>
      </c>
      <c r="E87" s="191"/>
      <c r="F87" s="191"/>
      <c r="G87" s="191"/>
      <c r="H87" s="192">
        <v>30114000</v>
      </c>
    </row>
    <row r="88" spans="1:8" ht="11.25">
      <c r="A88" s="177"/>
      <c r="B88" s="797" t="s">
        <v>586</v>
      </c>
      <c r="C88" s="16" t="s">
        <v>587</v>
      </c>
      <c r="D88" s="23">
        <v>4738000</v>
      </c>
      <c r="E88" s="23"/>
      <c r="F88" s="23"/>
      <c r="G88" s="23"/>
      <c r="H88" s="24">
        <v>4738000</v>
      </c>
    </row>
    <row r="89" spans="1:8" ht="11.25">
      <c r="A89" s="177"/>
      <c r="B89" s="798"/>
      <c r="C89" s="16" t="s">
        <v>588</v>
      </c>
      <c r="D89" s="23"/>
      <c r="E89" s="23">
        <v>4200000</v>
      </c>
      <c r="F89" s="23"/>
      <c r="G89" s="23"/>
      <c r="H89" s="24">
        <v>4200000</v>
      </c>
    </row>
    <row r="90" spans="1:8" ht="19.5">
      <c r="A90" s="177"/>
      <c r="B90" s="798"/>
      <c r="C90" s="16" t="s">
        <v>589</v>
      </c>
      <c r="D90" s="23">
        <v>3800000</v>
      </c>
      <c r="E90" s="23"/>
      <c r="F90" s="23"/>
      <c r="G90" s="23"/>
      <c r="H90" s="24">
        <v>3800000</v>
      </c>
    </row>
    <row r="91" spans="1:8" ht="20.25" thickBot="1">
      <c r="A91" s="177"/>
      <c r="B91" s="799"/>
      <c r="C91" s="16" t="s">
        <v>572</v>
      </c>
      <c r="D91" s="23">
        <v>40000</v>
      </c>
      <c r="E91" s="23"/>
      <c r="F91" s="23"/>
      <c r="G91" s="23"/>
      <c r="H91" s="24">
        <v>40000</v>
      </c>
    </row>
    <row r="92" spans="1:8" ht="12" thickBot="1">
      <c r="A92" s="177"/>
      <c r="B92" s="178" t="s">
        <v>737</v>
      </c>
      <c r="C92" s="179"/>
      <c r="D92" s="191">
        <v>8578000</v>
      </c>
      <c r="E92" s="191">
        <v>4200000</v>
      </c>
      <c r="F92" s="191"/>
      <c r="G92" s="191"/>
      <c r="H92" s="192">
        <v>12778000</v>
      </c>
    </row>
    <row r="93" spans="1:8" ht="19.5">
      <c r="A93" s="177"/>
      <c r="B93" s="797" t="s">
        <v>590</v>
      </c>
      <c r="C93" s="16" t="s">
        <v>543</v>
      </c>
      <c r="D93" s="23">
        <v>137843412</v>
      </c>
      <c r="E93" s="23"/>
      <c r="F93" s="23"/>
      <c r="G93" s="23"/>
      <c r="H93" s="24">
        <v>137843412</v>
      </c>
    </row>
    <row r="94" spans="1:8" ht="20.25" thickBot="1">
      <c r="A94" s="177"/>
      <c r="B94" s="799"/>
      <c r="C94" s="16" t="s">
        <v>591</v>
      </c>
      <c r="D94" s="23">
        <v>10772284</v>
      </c>
      <c r="E94" s="23"/>
      <c r="F94" s="23"/>
      <c r="G94" s="23"/>
      <c r="H94" s="24">
        <v>10772284</v>
      </c>
    </row>
    <row r="95" spans="1:8" ht="12" thickBot="1">
      <c r="A95" s="177"/>
      <c r="B95" s="178" t="s">
        <v>738</v>
      </c>
      <c r="C95" s="179"/>
      <c r="D95" s="191">
        <v>148615696</v>
      </c>
      <c r="E95" s="191"/>
      <c r="F95" s="191"/>
      <c r="G95" s="191"/>
      <c r="H95" s="192">
        <v>148615696</v>
      </c>
    </row>
    <row r="96" spans="1:8" ht="19.5">
      <c r="A96" s="177"/>
      <c r="B96" s="797" t="s">
        <v>592</v>
      </c>
      <c r="C96" s="16" t="s">
        <v>543</v>
      </c>
      <c r="D96" s="23"/>
      <c r="E96" s="23">
        <v>39676916</v>
      </c>
      <c r="F96" s="23"/>
      <c r="G96" s="23"/>
      <c r="H96" s="24">
        <v>39676916</v>
      </c>
    </row>
    <row r="97" spans="1:8" ht="20.25" thickBot="1">
      <c r="A97" s="177"/>
      <c r="B97" s="799"/>
      <c r="C97" s="16" t="s">
        <v>591</v>
      </c>
      <c r="D97" s="23"/>
      <c r="E97" s="23">
        <v>2630600</v>
      </c>
      <c r="F97" s="23"/>
      <c r="G97" s="23"/>
      <c r="H97" s="24">
        <v>2630600</v>
      </c>
    </row>
    <row r="98" spans="1:8" ht="12" thickBot="1">
      <c r="A98" s="177"/>
      <c r="B98" s="178" t="s">
        <v>739</v>
      </c>
      <c r="C98" s="179"/>
      <c r="D98" s="191"/>
      <c r="E98" s="191">
        <v>42307516</v>
      </c>
      <c r="F98" s="191"/>
      <c r="G98" s="191"/>
      <c r="H98" s="192">
        <v>42307516</v>
      </c>
    </row>
    <row r="99" spans="1:8" ht="12" thickBot="1">
      <c r="A99" s="180" t="s">
        <v>593</v>
      </c>
      <c r="B99" s="17"/>
      <c r="C99" s="18"/>
      <c r="D99" s="25">
        <v>270932896</v>
      </c>
      <c r="E99" s="25">
        <v>46507516</v>
      </c>
      <c r="F99" s="25"/>
      <c r="G99" s="25"/>
      <c r="H99" s="26">
        <v>317440412</v>
      </c>
    </row>
    <row r="100" spans="1:8" ht="49.5" thickBot="1">
      <c r="A100" s="176" t="s">
        <v>594</v>
      </c>
      <c r="B100" s="15" t="s">
        <v>595</v>
      </c>
      <c r="C100" s="16" t="s">
        <v>596</v>
      </c>
      <c r="D100" s="23">
        <v>70446038</v>
      </c>
      <c r="E100" s="23">
        <v>61525907</v>
      </c>
      <c r="F100" s="23"/>
      <c r="G100" s="23"/>
      <c r="H100" s="24">
        <v>131971945</v>
      </c>
    </row>
    <row r="101" spans="1:8" ht="12" thickBot="1">
      <c r="A101" s="177"/>
      <c r="B101" s="178" t="s">
        <v>740</v>
      </c>
      <c r="C101" s="179"/>
      <c r="D101" s="191">
        <v>70446038</v>
      </c>
      <c r="E101" s="191">
        <v>61525907</v>
      </c>
      <c r="F101" s="191"/>
      <c r="G101" s="191"/>
      <c r="H101" s="192">
        <v>131971945</v>
      </c>
    </row>
    <row r="102" spans="1:8" ht="20.25" thickBot="1">
      <c r="A102" s="177"/>
      <c r="B102" s="15" t="s">
        <v>597</v>
      </c>
      <c r="C102" s="16" t="s">
        <v>508</v>
      </c>
      <c r="D102" s="23">
        <v>700000</v>
      </c>
      <c r="E102" s="23"/>
      <c r="F102" s="23"/>
      <c r="G102" s="23"/>
      <c r="H102" s="24">
        <v>700000</v>
      </c>
    </row>
    <row r="103" spans="1:8" ht="12" thickBot="1">
      <c r="A103" s="177"/>
      <c r="B103" s="178" t="s">
        <v>741</v>
      </c>
      <c r="C103" s="179"/>
      <c r="D103" s="191">
        <v>700000</v>
      </c>
      <c r="E103" s="191"/>
      <c r="F103" s="191"/>
      <c r="G103" s="191"/>
      <c r="H103" s="192">
        <v>700000</v>
      </c>
    </row>
    <row r="104" spans="1:8" ht="39.75" thickBot="1">
      <c r="A104" s="177"/>
      <c r="B104" s="15" t="s">
        <v>598</v>
      </c>
      <c r="C104" s="16" t="s">
        <v>596</v>
      </c>
      <c r="D104" s="23"/>
      <c r="E104" s="23">
        <v>604865</v>
      </c>
      <c r="F104" s="23"/>
      <c r="G104" s="23"/>
      <c r="H104" s="24">
        <v>604865</v>
      </c>
    </row>
    <row r="105" spans="1:8" ht="12" thickBot="1">
      <c r="A105" s="177"/>
      <c r="B105" s="178" t="s">
        <v>149</v>
      </c>
      <c r="C105" s="179"/>
      <c r="D105" s="191"/>
      <c r="E105" s="191">
        <v>604865</v>
      </c>
      <c r="F105" s="191"/>
      <c r="G105" s="191"/>
      <c r="H105" s="192">
        <v>604865</v>
      </c>
    </row>
    <row r="106" spans="1:8" ht="15.75" customHeight="1" thickBot="1">
      <c r="A106" s="180" t="s">
        <v>599</v>
      </c>
      <c r="B106" s="17"/>
      <c r="C106" s="18"/>
      <c r="D106" s="25">
        <v>71146038</v>
      </c>
      <c r="E106" s="25">
        <v>62130772</v>
      </c>
      <c r="F106" s="25"/>
      <c r="G106" s="25"/>
      <c r="H106" s="26">
        <v>133276810</v>
      </c>
    </row>
    <row r="107" spans="1:8" ht="63" customHeight="1" thickBot="1">
      <c r="A107" s="176" t="s">
        <v>600</v>
      </c>
      <c r="B107" s="15" t="s">
        <v>601</v>
      </c>
      <c r="C107" s="16" t="s">
        <v>519</v>
      </c>
      <c r="D107" s="23">
        <v>1035741</v>
      </c>
      <c r="E107" s="23"/>
      <c r="F107" s="23"/>
      <c r="G107" s="23"/>
      <c r="H107" s="24">
        <v>1035741</v>
      </c>
    </row>
    <row r="108" spans="1:8" ht="12" thickBot="1">
      <c r="A108" s="177"/>
      <c r="B108" s="178" t="s">
        <v>156</v>
      </c>
      <c r="C108" s="179"/>
      <c r="D108" s="191">
        <v>1035741</v>
      </c>
      <c r="E108" s="191"/>
      <c r="F108" s="191"/>
      <c r="G108" s="191"/>
      <c r="H108" s="192">
        <v>1035741</v>
      </c>
    </row>
    <row r="109" spans="1:8" ht="61.5" customHeight="1" thickBot="1">
      <c r="A109" s="177"/>
      <c r="B109" s="15" t="s">
        <v>604</v>
      </c>
      <c r="C109" s="16" t="s">
        <v>519</v>
      </c>
      <c r="D109" s="23"/>
      <c r="E109" s="23">
        <v>35000</v>
      </c>
      <c r="F109" s="23"/>
      <c r="G109" s="23"/>
      <c r="H109" s="24">
        <v>35000</v>
      </c>
    </row>
    <row r="110" spans="1:8" ht="12" thickBot="1">
      <c r="A110" s="177"/>
      <c r="B110" s="178" t="s">
        <v>157</v>
      </c>
      <c r="C110" s="179"/>
      <c r="D110" s="191"/>
      <c r="E110" s="191">
        <v>35000</v>
      </c>
      <c r="F110" s="191"/>
      <c r="G110" s="191"/>
      <c r="H110" s="192">
        <v>35000</v>
      </c>
    </row>
    <row r="111" spans="1:8" ht="63.75" customHeight="1" thickBot="1">
      <c r="A111" s="177"/>
      <c r="B111" s="15" t="s">
        <v>607</v>
      </c>
      <c r="C111" s="16" t="s">
        <v>519</v>
      </c>
      <c r="D111" s="23">
        <v>271286</v>
      </c>
      <c r="E111" s="23"/>
      <c r="F111" s="23"/>
      <c r="G111" s="23"/>
      <c r="H111" s="24">
        <v>271286</v>
      </c>
    </row>
    <row r="112" spans="1:8" ht="12" thickBot="1">
      <c r="A112" s="177"/>
      <c r="B112" s="178" t="s">
        <v>162</v>
      </c>
      <c r="C112" s="179"/>
      <c r="D112" s="191">
        <v>271286</v>
      </c>
      <c r="E112" s="191"/>
      <c r="F112" s="191"/>
      <c r="G112" s="191"/>
      <c r="H112" s="192">
        <v>271286</v>
      </c>
    </row>
    <row r="113" spans="1:8" ht="64.5" customHeight="1" thickBot="1">
      <c r="A113" s="177"/>
      <c r="B113" s="15" t="s">
        <v>609</v>
      </c>
      <c r="C113" s="16" t="s">
        <v>519</v>
      </c>
      <c r="D113" s="23"/>
      <c r="E113" s="23">
        <v>178500</v>
      </c>
      <c r="F113" s="23"/>
      <c r="G113" s="23"/>
      <c r="H113" s="24">
        <v>178500</v>
      </c>
    </row>
    <row r="114" spans="1:8" ht="12" thickBot="1">
      <c r="A114" s="177"/>
      <c r="B114" s="178" t="s">
        <v>167</v>
      </c>
      <c r="C114" s="179"/>
      <c r="D114" s="191"/>
      <c r="E114" s="191">
        <v>178500</v>
      </c>
      <c r="F114" s="191"/>
      <c r="G114" s="191"/>
      <c r="H114" s="192">
        <v>178500</v>
      </c>
    </row>
    <row r="115" spans="1:8" ht="62.25" customHeight="1" thickBot="1">
      <c r="A115" s="177"/>
      <c r="B115" s="15" t="s">
        <v>611</v>
      </c>
      <c r="C115" s="16" t="s">
        <v>519</v>
      </c>
      <c r="D115" s="23"/>
      <c r="E115" s="23">
        <v>156001</v>
      </c>
      <c r="F115" s="23"/>
      <c r="G115" s="23"/>
      <c r="H115" s="24">
        <v>156001</v>
      </c>
    </row>
    <row r="116" spans="1:8" ht="12" thickBot="1">
      <c r="A116" s="177"/>
      <c r="B116" s="178" t="s">
        <v>184</v>
      </c>
      <c r="C116" s="179"/>
      <c r="D116" s="191"/>
      <c r="E116" s="191">
        <v>156001</v>
      </c>
      <c r="F116" s="191"/>
      <c r="G116" s="191"/>
      <c r="H116" s="192">
        <v>156001</v>
      </c>
    </row>
    <row r="117" spans="1:8" ht="63.75" customHeight="1" thickBot="1">
      <c r="A117" s="177"/>
      <c r="B117" s="15" t="s">
        <v>613</v>
      </c>
      <c r="C117" s="16" t="s">
        <v>519</v>
      </c>
      <c r="D117" s="23"/>
      <c r="E117" s="23">
        <v>28000</v>
      </c>
      <c r="F117" s="23"/>
      <c r="G117" s="23"/>
      <c r="H117" s="24">
        <v>28000</v>
      </c>
    </row>
    <row r="118" spans="1:8" ht="12" thickBot="1">
      <c r="A118" s="177"/>
      <c r="B118" s="178" t="s">
        <v>185</v>
      </c>
      <c r="C118" s="179"/>
      <c r="D118" s="191"/>
      <c r="E118" s="191">
        <v>28000</v>
      </c>
      <c r="F118" s="191"/>
      <c r="G118" s="191"/>
      <c r="H118" s="192">
        <v>28000</v>
      </c>
    </row>
    <row r="119" spans="1:8" ht="59.25" thickBot="1">
      <c r="A119" s="177"/>
      <c r="B119" s="15" t="s">
        <v>615</v>
      </c>
      <c r="C119" s="16" t="s">
        <v>553</v>
      </c>
      <c r="D119" s="23"/>
      <c r="E119" s="23">
        <v>500000</v>
      </c>
      <c r="F119" s="23"/>
      <c r="G119" s="23"/>
      <c r="H119" s="24">
        <v>500000</v>
      </c>
    </row>
    <row r="120" spans="1:8" ht="12" thickBot="1">
      <c r="A120" s="177"/>
      <c r="B120" s="178" t="s">
        <v>188</v>
      </c>
      <c r="C120" s="179"/>
      <c r="D120" s="191"/>
      <c r="E120" s="191">
        <v>500000</v>
      </c>
      <c r="F120" s="191"/>
      <c r="G120" s="191"/>
      <c r="H120" s="192">
        <v>500000</v>
      </c>
    </row>
    <row r="121" spans="1:8" ht="12" thickBot="1">
      <c r="A121" s="180" t="s">
        <v>618</v>
      </c>
      <c r="B121" s="17"/>
      <c r="C121" s="18"/>
      <c r="D121" s="25">
        <v>1307027</v>
      </c>
      <c r="E121" s="25">
        <v>897501</v>
      </c>
      <c r="F121" s="25"/>
      <c r="G121" s="25"/>
      <c r="H121" s="26">
        <v>2204528</v>
      </c>
    </row>
    <row r="122" spans="1:8" ht="20.25" thickBot="1">
      <c r="A122" s="176" t="s">
        <v>619</v>
      </c>
      <c r="B122" s="15" t="s">
        <v>620</v>
      </c>
      <c r="C122" s="16" t="s">
        <v>621</v>
      </c>
      <c r="D122" s="23">
        <v>230000</v>
      </c>
      <c r="E122" s="23"/>
      <c r="F122" s="23"/>
      <c r="G122" s="23"/>
      <c r="H122" s="24">
        <v>230000</v>
      </c>
    </row>
    <row r="123" spans="1:8" ht="12" thickBot="1">
      <c r="A123" s="177"/>
      <c r="B123" s="178" t="s">
        <v>742</v>
      </c>
      <c r="C123" s="179"/>
      <c r="D123" s="191">
        <v>230000</v>
      </c>
      <c r="E123" s="191"/>
      <c r="F123" s="191"/>
      <c r="G123" s="191"/>
      <c r="H123" s="192">
        <v>230000</v>
      </c>
    </row>
    <row r="124" spans="1:8" ht="78.75" thickBot="1">
      <c r="A124" s="177"/>
      <c r="B124" s="15" t="s">
        <v>623</v>
      </c>
      <c r="C124" s="16" t="s">
        <v>524</v>
      </c>
      <c r="D124" s="23"/>
      <c r="E124" s="23"/>
      <c r="F124" s="23"/>
      <c r="G124" s="23">
        <v>1576000</v>
      </c>
      <c r="H124" s="24">
        <v>1576000</v>
      </c>
    </row>
    <row r="125" spans="1:8" ht="12" thickBot="1">
      <c r="A125" s="177"/>
      <c r="B125" s="178" t="s">
        <v>217</v>
      </c>
      <c r="C125" s="179"/>
      <c r="D125" s="191"/>
      <c r="E125" s="191"/>
      <c r="F125" s="191"/>
      <c r="G125" s="191">
        <v>1576000</v>
      </c>
      <c r="H125" s="192">
        <v>1576000</v>
      </c>
    </row>
    <row r="126" spans="1:8" ht="12" thickBot="1">
      <c r="A126" s="180" t="s">
        <v>627</v>
      </c>
      <c r="B126" s="17"/>
      <c r="C126" s="18"/>
      <c r="D126" s="25">
        <v>230000</v>
      </c>
      <c r="E126" s="25"/>
      <c r="F126" s="25"/>
      <c r="G126" s="25">
        <v>1576000</v>
      </c>
      <c r="H126" s="26">
        <v>1806000</v>
      </c>
    </row>
    <row r="127" spans="1:8" ht="39.75" thickBot="1">
      <c r="A127" s="176" t="s">
        <v>628</v>
      </c>
      <c r="B127" s="15" t="s">
        <v>629</v>
      </c>
      <c r="C127" s="16" t="s">
        <v>553</v>
      </c>
      <c r="D127" s="23"/>
      <c r="E127" s="23">
        <v>100000</v>
      </c>
      <c r="F127" s="23"/>
      <c r="G127" s="23"/>
      <c r="H127" s="24">
        <v>100000</v>
      </c>
    </row>
    <row r="128" spans="1:8" ht="12" thickBot="1">
      <c r="A128" s="177"/>
      <c r="B128" s="178" t="s">
        <v>223</v>
      </c>
      <c r="C128" s="179"/>
      <c r="D128" s="191"/>
      <c r="E128" s="191">
        <v>100000</v>
      </c>
      <c r="F128" s="191"/>
      <c r="G128" s="191"/>
      <c r="H128" s="192">
        <v>100000</v>
      </c>
    </row>
    <row r="129" spans="1:8" ht="11.25">
      <c r="A129" s="177"/>
      <c r="B129" s="797" t="s">
        <v>632</v>
      </c>
      <c r="C129" s="16" t="s">
        <v>507</v>
      </c>
      <c r="D129" s="23"/>
      <c r="E129" s="23">
        <v>420000</v>
      </c>
      <c r="F129" s="23"/>
      <c r="G129" s="23"/>
      <c r="H129" s="24">
        <v>420000</v>
      </c>
    </row>
    <row r="130" spans="1:8" ht="30" thickBot="1">
      <c r="A130" s="177"/>
      <c r="B130" s="799"/>
      <c r="C130" s="16" t="s">
        <v>630</v>
      </c>
      <c r="D130" s="23"/>
      <c r="E130" s="23">
        <v>1397760</v>
      </c>
      <c r="F130" s="23"/>
      <c r="G130" s="23"/>
      <c r="H130" s="24">
        <v>1397760</v>
      </c>
    </row>
    <row r="131" spans="1:8" ht="12" thickBot="1">
      <c r="A131" s="177"/>
      <c r="B131" s="178" t="s">
        <v>224</v>
      </c>
      <c r="C131" s="179"/>
      <c r="D131" s="191"/>
      <c r="E131" s="191">
        <v>1817760</v>
      </c>
      <c r="F131" s="191"/>
      <c r="G131" s="191"/>
      <c r="H131" s="192">
        <v>1817760</v>
      </c>
    </row>
    <row r="132" spans="1:8" ht="11.25">
      <c r="A132" s="177"/>
      <c r="B132" s="797" t="s">
        <v>634</v>
      </c>
      <c r="C132" s="16" t="s">
        <v>507</v>
      </c>
      <c r="D132" s="23">
        <v>355000</v>
      </c>
      <c r="E132" s="23"/>
      <c r="F132" s="23"/>
      <c r="G132" s="23"/>
      <c r="H132" s="24">
        <v>355000</v>
      </c>
    </row>
    <row r="133" spans="1:8" ht="48.75">
      <c r="A133" s="177"/>
      <c r="B133" s="798"/>
      <c r="C133" s="16" t="s">
        <v>547</v>
      </c>
      <c r="D133" s="23"/>
      <c r="E133" s="23"/>
      <c r="F133" s="23">
        <v>556360</v>
      </c>
      <c r="G133" s="23"/>
      <c r="H133" s="24">
        <v>556360</v>
      </c>
    </row>
    <row r="134" spans="1:8" ht="39.75" thickBot="1">
      <c r="A134" s="177"/>
      <c r="B134" s="799"/>
      <c r="C134" s="16" t="s">
        <v>525</v>
      </c>
      <c r="D134" s="23">
        <v>350</v>
      </c>
      <c r="E134" s="23"/>
      <c r="F134" s="23"/>
      <c r="G134" s="23"/>
      <c r="H134" s="24">
        <v>350</v>
      </c>
    </row>
    <row r="135" spans="1:8" ht="12" thickBot="1">
      <c r="A135" s="177"/>
      <c r="B135" s="178" t="s">
        <v>225</v>
      </c>
      <c r="C135" s="179"/>
      <c r="D135" s="191">
        <v>355350</v>
      </c>
      <c r="E135" s="191"/>
      <c r="F135" s="191">
        <v>556360</v>
      </c>
      <c r="G135" s="191"/>
      <c r="H135" s="192">
        <v>911710</v>
      </c>
    </row>
    <row r="136" spans="1:8" ht="48.75">
      <c r="A136" s="177"/>
      <c r="B136" s="797" t="s">
        <v>637</v>
      </c>
      <c r="C136" s="16" t="s">
        <v>547</v>
      </c>
      <c r="D136" s="23"/>
      <c r="E136" s="23"/>
      <c r="F136" s="23">
        <v>32400310</v>
      </c>
      <c r="G136" s="23"/>
      <c r="H136" s="24">
        <v>32400310</v>
      </c>
    </row>
    <row r="137" spans="1:8" ht="49.5" thickBot="1">
      <c r="A137" s="177"/>
      <c r="B137" s="799"/>
      <c r="C137" s="16" t="s">
        <v>524</v>
      </c>
      <c r="D137" s="23"/>
      <c r="E137" s="23"/>
      <c r="F137" s="23"/>
      <c r="G137" s="23">
        <v>41800</v>
      </c>
      <c r="H137" s="24">
        <v>41800</v>
      </c>
    </row>
    <row r="138" spans="1:8" ht="12" thickBot="1">
      <c r="A138" s="177"/>
      <c r="B138" s="178" t="s">
        <v>227</v>
      </c>
      <c r="C138" s="179"/>
      <c r="D138" s="191"/>
      <c r="E138" s="191"/>
      <c r="F138" s="191">
        <v>32400310</v>
      </c>
      <c r="G138" s="191">
        <v>41800</v>
      </c>
      <c r="H138" s="192">
        <v>32442110</v>
      </c>
    </row>
    <row r="139" spans="1:8" ht="78.75" thickBot="1">
      <c r="A139" s="177"/>
      <c r="B139" s="15" t="s">
        <v>639</v>
      </c>
      <c r="C139" s="16" t="s">
        <v>547</v>
      </c>
      <c r="D139" s="23"/>
      <c r="E139" s="23"/>
      <c r="F139" s="23">
        <v>428490</v>
      </c>
      <c r="G139" s="23"/>
      <c r="H139" s="24">
        <v>428490</v>
      </c>
    </row>
    <row r="140" spans="1:8" ht="12" thickBot="1">
      <c r="A140" s="177"/>
      <c r="B140" s="178" t="s">
        <v>228</v>
      </c>
      <c r="C140" s="179"/>
      <c r="D140" s="191"/>
      <c r="E140" s="191"/>
      <c r="F140" s="191">
        <v>428490</v>
      </c>
      <c r="G140" s="191"/>
      <c r="H140" s="192">
        <v>428490</v>
      </c>
    </row>
    <row r="141" spans="1:8" ht="48.75">
      <c r="A141" s="177"/>
      <c r="B141" s="15" t="s">
        <v>641</v>
      </c>
      <c r="C141" s="16" t="s">
        <v>547</v>
      </c>
      <c r="D141" s="23"/>
      <c r="E141" s="23"/>
      <c r="F141" s="23">
        <v>5053200</v>
      </c>
      <c r="G141" s="23"/>
      <c r="H141" s="24">
        <v>5053200</v>
      </c>
    </row>
    <row r="142" spans="1:8" ht="39.75" thickBot="1">
      <c r="A142" s="177"/>
      <c r="B142" s="19"/>
      <c r="C142" s="16" t="s">
        <v>602</v>
      </c>
      <c r="D142" s="23">
        <v>283500</v>
      </c>
      <c r="E142" s="23"/>
      <c r="F142" s="23"/>
      <c r="G142" s="23"/>
      <c r="H142" s="24">
        <v>283500</v>
      </c>
    </row>
    <row r="143" spans="1:8" ht="12" thickBot="1">
      <c r="A143" s="177"/>
      <c r="B143" s="178" t="s">
        <v>229</v>
      </c>
      <c r="C143" s="179"/>
      <c r="D143" s="191">
        <v>283500</v>
      </c>
      <c r="E143" s="191"/>
      <c r="F143" s="191">
        <v>5053200</v>
      </c>
      <c r="G143" s="191"/>
      <c r="H143" s="192">
        <v>5336700</v>
      </c>
    </row>
    <row r="144" spans="1:8" ht="39.75" thickBot="1">
      <c r="A144" s="177"/>
      <c r="B144" s="15" t="s">
        <v>645</v>
      </c>
      <c r="C144" s="16" t="s">
        <v>602</v>
      </c>
      <c r="D144" s="23">
        <v>1104210</v>
      </c>
      <c r="E144" s="23"/>
      <c r="F144" s="23"/>
      <c r="G144" s="23"/>
      <c r="H144" s="24">
        <v>1104210</v>
      </c>
    </row>
    <row r="145" spans="1:8" ht="12" thickBot="1">
      <c r="A145" s="177"/>
      <c r="B145" s="178" t="s">
        <v>232</v>
      </c>
      <c r="C145" s="179"/>
      <c r="D145" s="191">
        <v>1104210</v>
      </c>
      <c r="E145" s="191"/>
      <c r="F145" s="191"/>
      <c r="G145" s="191"/>
      <c r="H145" s="192">
        <v>1104210</v>
      </c>
    </row>
    <row r="146" spans="1:8" ht="11.25">
      <c r="A146" s="177"/>
      <c r="B146" s="797" t="s">
        <v>646</v>
      </c>
      <c r="C146" s="16" t="s">
        <v>507</v>
      </c>
      <c r="D146" s="23">
        <v>360000</v>
      </c>
      <c r="E146" s="23"/>
      <c r="F146" s="23"/>
      <c r="G146" s="23"/>
      <c r="H146" s="24">
        <v>360000</v>
      </c>
    </row>
    <row r="147" spans="1:8" ht="48.75">
      <c r="A147" s="177"/>
      <c r="B147" s="798"/>
      <c r="C147" s="16" t="s">
        <v>547</v>
      </c>
      <c r="D147" s="23"/>
      <c r="E147" s="23"/>
      <c r="F147" s="23">
        <v>248420</v>
      </c>
      <c r="G147" s="23"/>
      <c r="H147" s="24">
        <v>248420</v>
      </c>
    </row>
    <row r="148" spans="1:8" ht="39.75" thickBot="1">
      <c r="A148" s="177"/>
      <c r="B148" s="799"/>
      <c r="C148" s="16" t="s">
        <v>525</v>
      </c>
      <c r="D148" s="23">
        <v>750</v>
      </c>
      <c r="E148" s="23"/>
      <c r="F148" s="23"/>
      <c r="G148" s="23"/>
      <c r="H148" s="24">
        <v>750</v>
      </c>
    </row>
    <row r="149" spans="1:8" ht="12" thickBot="1">
      <c r="A149" s="177"/>
      <c r="B149" s="178" t="s">
        <v>235</v>
      </c>
      <c r="C149" s="179"/>
      <c r="D149" s="191">
        <v>360750</v>
      </c>
      <c r="E149" s="191"/>
      <c r="F149" s="191">
        <v>248420</v>
      </c>
      <c r="G149" s="191"/>
      <c r="H149" s="192">
        <v>609170</v>
      </c>
    </row>
    <row r="150" spans="1:8" ht="12" thickBot="1">
      <c r="A150" s="180" t="s">
        <v>650</v>
      </c>
      <c r="B150" s="17"/>
      <c r="C150" s="18"/>
      <c r="D150" s="25">
        <v>2103810</v>
      </c>
      <c r="E150" s="25">
        <v>1917760</v>
      </c>
      <c r="F150" s="25">
        <v>38686780</v>
      </c>
      <c r="G150" s="25">
        <v>41800</v>
      </c>
      <c r="H150" s="26">
        <v>42750150</v>
      </c>
    </row>
    <row r="151" spans="1:8" ht="17.25" customHeight="1" thickBot="1">
      <c r="A151" s="803" t="s">
        <v>651</v>
      </c>
      <c r="B151" s="15" t="s">
        <v>652</v>
      </c>
      <c r="C151" s="16" t="s">
        <v>507</v>
      </c>
      <c r="D151" s="23">
        <v>165000</v>
      </c>
      <c r="E151" s="23"/>
      <c r="F151" s="23"/>
      <c r="G151" s="23"/>
      <c r="H151" s="24">
        <v>165000</v>
      </c>
    </row>
    <row r="152" spans="1:8" ht="12" thickBot="1">
      <c r="A152" s="805"/>
      <c r="B152" s="178" t="s">
        <v>237</v>
      </c>
      <c r="C152" s="179"/>
      <c r="D152" s="191">
        <v>165000</v>
      </c>
      <c r="E152" s="191"/>
      <c r="F152" s="191"/>
      <c r="G152" s="191"/>
      <c r="H152" s="192">
        <v>165000</v>
      </c>
    </row>
    <row r="153" spans="1:8" ht="49.5" thickBot="1">
      <c r="A153" s="806"/>
      <c r="B153" s="15" t="s">
        <v>653</v>
      </c>
      <c r="C153" s="16" t="s">
        <v>524</v>
      </c>
      <c r="D153" s="23"/>
      <c r="E153" s="23"/>
      <c r="F153" s="23"/>
      <c r="G153" s="23">
        <v>255000</v>
      </c>
      <c r="H153" s="24">
        <v>255000</v>
      </c>
    </row>
    <row r="154" spans="1:8" ht="12" thickBot="1">
      <c r="A154" s="177"/>
      <c r="B154" s="178" t="s">
        <v>238</v>
      </c>
      <c r="C154" s="179"/>
      <c r="D154" s="191"/>
      <c r="E154" s="191"/>
      <c r="F154" s="191"/>
      <c r="G154" s="191">
        <v>255000</v>
      </c>
      <c r="H154" s="192">
        <v>255000</v>
      </c>
    </row>
    <row r="155" spans="1:8" ht="39.75" thickBot="1">
      <c r="A155" s="177"/>
      <c r="B155" s="15" t="s">
        <v>656</v>
      </c>
      <c r="C155" s="16" t="s">
        <v>553</v>
      </c>
      <c r="D155" s="23"/>
      <c r="E155" s="23">
        <v>144478</v>
      </c>
      <c r="F155" s="23"/>
      <c r="G155" s="23"/>
      <c r="H155" s="24">
        <v>144478</v>
      </c>
    </row>
    <row r="156" spans="1:8" ht="12" thickBot="1">
      <c r="A156" s="177"/>
      <c r="B156" s="178" t="s">
        <v>239</v>
      </c>
      <c r="C156" s="179"/>
      <c r="D156" s="191"/>
      <c r="E156" s="191">
        <v>144478</v>
      </c>
      <c r="F156" s="191"/>
      <c r="G156" s="191"/>
      <c r="H156" s="192">
        <v>144478</v>
      </c>
    </row>
    <row r="157" spans="1:8" ht="12" thickBot="1">
      <c r="A157" s="180" t="s">
        <v>657</v>
      </c>
      <c r="B157" s="17"/>
      <c r="C157" s="18"/>
      <c r="D157" s="25">
        <v>165000</v>
      </c>
      <c r="E157" s="25">
        <v>144478</v>
      </c>
      <c r="F157" s="25"/>
      <c r="G157" s="25">
        <v>255000</v>
      </c>
      <c r="H157" s="26">
        <v>564478</v>
      </c>
    </row>
    <row r="158" spans="1:8" ht="59.25" thickBot="1">
      <c r="A158" s="176" t="s">
        <v>658</v>
      </c>
      <c r="B158" s="15" t="s">
        <v>659</v>
      </c>
      <c r="C158" s="16" t="s">
        <v>519</v>
      </c>
      <c r="D158" s="23"/>
      <c r="E158" s="23">
        <v>17800</v>
      </c>
      <c r="F158" s="23"/>
      <c r="G158" s="23"/>
      <c r="H158" s="24">
        <v>17800</v>
      </c>
    </row>
    <row r="159" spans="1:8" ht="12" thickBot="1">
      <c r="A159" s="177"/>
      <c r="B159" s="178" t="s">
        <v>244</v>
      </c>
      <c r="C159" s="179"/>
      <c r="D159" s="191"/>
      <c r="E159" s="191">
        <v>17800</v>
      </c>
      <c r="F159" s="191"/>
      <c r="G159" s="191"/>
      <c r="H159" s="192">
        <v>17800</v>
      </c>
    </row>
    <row r="160" spans="1:8" ht="59.25" thickBot="1">
      <c r="A160" s="177"/>
      <c r="B160" s="15" t="s">
        <v>660</v>
      </c>
      <c r="C160" s="16" t="s">
        <v>519</v>
      </c>
      <c r="D160" s="23"/>
      <c r="E160" s="23">
        <v>11000</v>
      </c>
      <c r="F160" s="23"/>
      <c r="G160" s="23"/>
      <c r="H160" s="24">
        <v>11000</v>
      </c>
    </row>
    <row r="161" spans="1:8" ht="12" thickBot="1">
      <c r="A161" s="177"/>
      <c r="B161" s="178" t="s">
        <v>247</v>
      </c>
      <c r="C161" s="179"/>
      <c r="D161" s="191"/>
      <c r="E161" s="191">
        <v>11000</v>
      </c>
      <c r="F161" s="191"/>
      <c r="G161" s="191"/>
      <c r="H161" s="192">
        <v>11000</v>
      </c>
    </row>
    <row r="162" spans="1:8" ht="59.25" thickBot="1">
      <c r="A162" s="177"/>
      <c r="B162" s="15" t="s">
        <v>662</v>
      </c>
      <c r="C162" s="16" t="s">
        <v>519</v>
      </c>
      <c r="D162" s="23"/>
      <c r="E162" s="23">
        <v>248500</v>
      </c>
      <c r="F162" s="23"/>
      <c r="G162" s="23"/>
      <c r="H162" s="24">
        <v>248500</v>
      </c>
    </row>
    <row r="163" spans="1:8" ht="12" thickBot="1">
      <c r="A163" s="177"/>
      <c r="B163" s="178" t="s">
        <v>248</v>
      </c>
      <c r="C163" s="179"/>
      <c r="D163" s="191"/>
      <c r="E163" s="191">
        <v>248500</v>
      </c>
      <c r="F163" s="191"/>
      <c r="G163" s="191"/>
      <c r="H163" s="192">
        <v>248500</v>
      </c>
    </row>
    <row r="164" spans="1:8" ht="12" thickBot="1">
      <c r="A164" s="180" t="s">
        <v>664</v>
      </c>
      <c r="B164" s="17"/>
      <c r="C164" s="18"/>
      <c r="D164" s="25"/>
      <c r="E164" s="25">
        <v>277300</v>
      </c>
      <c r="F164" s="25"/>
      <c r="G164" s="25"/>
      <c r="H164" s="26">
        <v>277300</v>
      </c>
    </row>
    <row r="165" spans="1:8" ht="59.25" thickBot="1">
      <c r="A165" s="176" t="s">
        <v>665</v>
      </c>
      <c r="B165" s="15" t="s">
        <v>669</v>
      </c>
      <c r="C165" s="16" t="s">
        <v>519</v>
      </c>
      <c r="D165" s="23">
        <v>36690</v>
      </c>
      <c r="E165" s="23"/>
      <c r="F165" s="23"/>
      <c r="G165" s="23"/>
      <c r="H165" s="24">
        <v>36690</v>
      </c>
    </row>
    <row r="166" spans="1:8" ht="12" thickBot="1">
      <c r="A166" s="177"/>
      <c r="B166" s="178" t="s">
        <v>276</v>
      </c>
      <c r="C166" s="179"/>
      <c r="D166" s="191">
        <v>36690</v>
      </c>
      <c r="E166" s="191"/>
      <c r="F166" s="191"/>
      <c r="G166" s="191"/>
      <c r="H166" s="192">
        <v>36690</v>
      </c>
    </row>
    <row r="167" spans="1:8" ht="59.25" thickBot="1">
      <c r="A167" s="177"/>
      <c r="B167" s="15" t="s">
        <v>670</v>
      </c>
      <c r="C167" s="16" t="s">
        <v>671</v>
      </c>
      <c r="D167" s="23">
        <v>1741588</v>
      </c>
      <c r="E167" s="23"/>
      <c r="F167" s="23"/>
      <c r="G167" s="23"/>
      <c r="H167" s="24">
        <v>1741588</v>
      </c>
    </row>
    <row r="168" spans="1:8" ht="12" thickBot="1">
      <c r="A168" s="177"/>
      <c r="B168" s="178" t="s">
        <v>277</v>
      </c>
      <c r="C168" s="179"/>
      <c r="D168" s="191">
        <v>1741588</v>
      </c>
      <c r="E168" s="191"/>
      <c r="F168" s="191"/>
      <c r="G168" s="191"/>
      <c r="H168" s="192">
        <v>1741588</v>
      </c>
    </row>
    <row r="169" spans="1:8" ht="12" thickBot="1">
      <c r="A169" s="180" t="s">
        <v>673</v>
      </c>
      <c r="B169" s="17"/>
      <c r="C169" s="18"/>
      <c r="D169" s="25">
        <v>1778278</v>
      </c>
      <c r="E169" s="25"/>
      <c r="F169" s="25"/>
      <c r="G169" s="25"/>
      <c r="H169" s="26">
        <v>1778278</v>
      </c>
    </row>
    <row r="170" spans="1:8" ht="20.25" thickBot="1">
      <c r="A170" s="176" t="s">
        <v>677</v>
      </c>
      <c r="B170" s="15" t="s">
        <v>678</v>
      </c>
      <c r="C170" s="16" t="s">
        <v>506</v>
      </c>
      <c r="D170" s="23">
        <v>100000</v>
      </c>
      <c r="E170" s="23"/>
      <c r="F170" s="23"/>
      <c r="G170" s="23"/>
      <c r="H170" s="24">
        <v>100000</v>
      </c>
    </row>
    <row r="171" spans="1:8" ht="12" thickBot="1">
      <c r="A171" s="177"/>
      <c r="B171" s="178" t="s">
        <v>291</v>
      </c>
      <c r="C171" s="179"/>
      <c r="D171" s="191">
        <v>100000</v>
      </c>
      <c r="E171" s="191"/>
      <c r="F171" s="191"/>
      <c r="G171" s="191"/>
      <c r="H171" s="192">
        <v>100000</v>
      </c>
    </row>
    <row r="172" spans="1:8" ht="12" thickBot="1">
      <c r="A172" s="180" t="s">
        <v>682</v>
      </c>
      <c r="B172" s="17"/>
      <c r="C172" s="18"/>
      <c r="D172" s="25">
        <v>100000</v>
      </c>
      <c r="E172" s="25"/>
      <c r="F172" s="25"/>
      <c r="G172" s="25"/>
      <c r="H172" s="26">
        <v>100000</v>
      </c>
    </row>
    <row r="173" spans="1:8" ht="12" thickBot="1">
      <c r="A173" s="181" t="s">
        <v>503</v>
      </c>
      <c r="B173" s="182"/>
      <c r="C173" s="183"/>
      <c r="D173" s="27">
        <v>450359587</v>
      </c>
      <c r="E173" s="27">
        <v>124650611</v>
      </c>
      <c r="F173" s="27">
        <v>39777890</v>
      </c>
      <c r="G173" s="27">
        <v>11176500</v>
      </c>
      <c r="H173" s="28">
        <v>625964588</v>
      </c>
    </row>
  </sheetData>
  <mergeCells count="16">
    <mergeCell ref="A151:A153"/>
    <mergeCell ref="B132:B134"/>
    <mergeCell ref="B129:B130"/>
    <mergeCell ref="B136:B137"/>
    <mergeCell ref="B146:B148"/>
    <mergeCell ref="B88:B91"/>
    <mergeCell ref="B93:B94"/>
    <mergeCell ref="B96:B97"/>
    <mergeCell ref="A55:A56"/>
    <mergeCell ref="B68:B73"/>
    <mergeCell ref="A65:A73"/>
    <mergeCell ref="B65:B66"/>
    <mergeCell ref="A2:H2"/>
    <mergeCell ref="B4:B7"/>
    <mergeCell ref="A4:A6"/>
    <mergeCell ref="B75:B86"/>
  </mergeCells>
  <printOptions/>
  <pageMargins left="0.7" right="0.42" top="0.6" bottom="0.55" header="0.5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8"/>
  <sheetViews>
    <sheetView tabSelected="1" workbookViewId="0" topLeftCell="A1">
      <pane xSplit="3" ySplit="7" topLeftCell="J6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7" sqref="B7"/>
    </sheetView>
  </sheetViews>
  <sheetFormatPr defaultColWidth="9.140625" defaultRowHeight="12"/>
  <cols>
    <col min="1" max="1" width="4.00390625" style="528" customWidth="1"/>
    <col min="2" max="2" width="44.7109375" style="529" customWidth="1"/>
    <col min="3" max="3" width="42.421875" style="528" customWidth="1"/>
    <col min="4" max="4" width="12.00390625" style="529" customWidth="1"/>
    <col min="5" max="5" width="12.8515625" style="529" customWidth="1"/>
    <col min="6" max="6" width="12.00390625" style="530" customWidth="1"/>
    <col min="7" max="7" width="12.8515625" style="530" customWidth="1"/>
    <col min="8" max="8" width="13.8515625" style="530" customWidth="1"/>
    <col min="9" max="9" width="12.7109375" style="530" customWidth="1"/>
    <col min="10" max="10" width="12.140625" style="530" customWidth="1"/>
    <col min="11" max="11" width="15.421875" style="531" customWidth="1"/>
    <col min="12" max="12" width="16.8515625" style="531" bestFit="1" customWidth="1"/>
    <col min="13" max="13" width="15.421875" style="531" customWidth="1"/>
    <col min="14" max="14" width="16.8515625" style="532" bestFit="1" customWidth="1"/>
    <col min="15" max="15" width="15.421875" style="532" bestFit="1" customWidth="1"/>
    <col min="16" max="19" width="10.7109375" style="532" customWidth="1"/>
    <col min="20" max="16384" width="10.7109375" style="528" customWidth="1"/>
  </cols>
  <sheetData>
    <row r="1" ht="12" customHeight="1">
      <c r="J1" s="22" t="s">
        <v>766</v>
      </c>
    </row>
    <row r="2" spans="1:19" s="536" customFormat="1" ht="12.75">
      <c r="A2" s="885" t="s">
        <v>379</v>
      </c>
      <c r="B2" s="885"/>
      <c r="C2" s="885"/>
      <c r="D2" s="885"/>
      <c r="E2" s="885"/>
      <c r="F2" s="885"/>
      <c r="G2" s="885"/>
      <c r="H2" s="885"/>
      <c r="I2" s="885"/>
      <c r="J2" s="885"/>
      <c r="K2" s="534"/>
      <c r="L2" s="534"/>
      <c r="M2" s="534"/>
      <c r="N2" s="535"/>
      <c r="O2" s="535"/>
      <c r="P2" s="535"/>
      <c r="Q2" s="535"/>
      <c r="R2" s="535"/>
      <c r="S2" s="535"/>
    </row>
    <row r="3" spans="1:19" s="536" customFormat="1" ht="12.75">
      <c r="A3" s="533"/>
      <c r="B3" s="893" t="s">
        <v>407</v>
      </c>
      <c r="C3" s="893"/>
      <c r="D3" s="893"/>
      <c r="E3" s="893"/>
      <c r="F3" s="893"/>
      <c r="G3" s="893"/>
      <c r="H3" s="893"/>
      <c r="I3" s="893"/>
      <c r="J3" s="893"/>
      <c r="K3" s="534"/>
      <c r="L3" s="534"/>
      <c r="M3" s="534"/>
      <c r="N3" s="535"/>
      <c r="O3" s="535"/>
      <c r="P3" s="535"/>
      <c r="Q3" s="535"/>
      <c r="R3" s="535"/>
      <c r="S3" s="535"/>
    </row>
    <row r="4" spans="1:19" s="536" customFormat="1" ht="3" customHeight="1" thickBot="1">
      <c r="A4" s="533"/>
      <c r="B4" s="537"/>
      <c r="C4" s="537"/>
      <c r="D4" s="537"/>
      <c r="E4" s="537"/>
      <c r="F4" s="537"/>
      <c r="G4" s="537"/>
      <c r="H4" s="537"/>
      <c r="I4" s="537"/>
      <c r="J4" s="538"/>
      <c r="K4" s="534"/>
      <c r="L4" s="534"/>
      <c r="M4" s="534"/>
      <c r="N4" s="535"/>
      <c r="O4" s="535"/>
      <c r="P4" s="535"/>
      <c r="Q4" s="535"/>
      <c r="R4" s="535"/>
      <c r="S4" s="535"/>
    </row>
    <row r="5" spans="1:19" s="529" customFormat="1" ht="15" customHeight="1">
      <c r="A5" s="894" t="s">
        <v>408</v>
      </c>
      <c r="B5" s="860" t="s">
        <v>409</v>
      </c>
      <c r="C5" s="860" t="s">
        <v>410</v>
      </c>
      <c r="D5" s="860" t="s">
        <v>411</v>
      </c>
      <c r="E5" s="860" t="s">
        <v>412</v>
      </c>
      <c r="F5" s="889" t="s">
        <v>413</v>
      </c>
      <c r="G5" s="889" t="s">
        <v>414</v>
      </c>
      <c r="H5" s="886" t="s">
        <v>415</v>
      </c>
      <c r="I5" s="887"/>
      <c r="J5" s="888"/>
      <c r="K5" s="531"/>
      <c r="L5" s="531"/>
      <c r="M5" s="531"/>
      <c r="N5" s="531"/>
      <c r="O5" s="531"/>
      <c r="P5" s="531"/>
      <c r="Q5" s="531"/>
      <c r="R5" s="531"/>
      <c r="S5" s="531"/>
    </row>
    <row r="6" spans="1:19" s="529" customFormat="1" ht="15" customHeight="1">
      <c r="A6" s="895"/>
      <c r="B6" s="861"/>
      <c r="C6" s="861"/>
      <c r="D6" s="861"/>
      <c r="E6" s="892"/>
      <c r="F6" s="891"/>
      <c r="G6" s="890"/>
      <c r="H6" s="540">
        <v>2005</v>
      </c>
      <c r="I6" s="541">
        <v>2006</v>
      </c>
      <c r="J6" s="542">
        <v>2007</v>
      </c>
      <c r="K6" s="531"/>
      <c r="L6" s="531"/>
      <c r="M6" s="531"/>
      <c r="N6" s="531"/>
      <c r="O6" s="531"/>
      <c r="P6" s="531"/>
      <c r="Q6" s="531"/>
      <c r="R6" s="531"/>
      <c r="S6" s="531"/>
    </row>
    <row r="7" spans="1:19" s="529" customFormat="1" ht="12" thickBot="1">
      <c r="A7" s="543">
        <v>1</v>
      </c>
      <c r="B7" s="543">
        <v>2</v>
      </c>
      <c r="C7" s="543">
        <v>3</v>
      </c>
      <c r="D7" s="543">
        <v>4</v>
      </c>
      <c r="E7" s="543">
        <v>5</v>
      </c>
      <c r="F7" s="544">
        <v>6</v>
      </c>
      <c r="G7" s="544">
        <v>7</v>
      </c>
      <c r="H7" s="544">
        <v>8</v>
      </c>
      <c r="I7" s="545">
        <v>9</v>
      </c>
      <c r="J7" s="546">
        <v>10</v>
      </c>
      <c r="K7" s="531"/>
      <c r="L7" s="531"/>
      <c r="M7" s="531"/>
      <c r="N7" s="531"/>
      <c r="O7" s="531"/>
      <c r="P7" s="531"/>
      <c r="Q7" s="531"/>
      <c r="R7" s="531"/>
      <c r="S7" s="531"/>
    </row>
    <row r="8" spans="1:19" s="529" customFormat="1" ht="17.25" customHeight="1" thickBot="1">
      <c r="A8" s="547" t="s">
        <v>416</v>
      </c>
      <c r="B8" s="548"/>
      <c r="C8" s="548"/>
      <c r="D8" s="549"/>
      <c r="E8" s="550"/>
      <c r="F8" s="551"/>
      <c r="G8" s="551"/>
      <c r="H8" s="552">
        <f>SUM(H9,H26,H28,H40,H42,H33,H55,H60)</f>
        <v>104069943</v>
      </c>
      <c r="I8" s="552">
        <f>SUM(I9,I26,I28,I40,I42,I33,I55,I60)</f>
        <v>90910902</v>
      </c>
      <c r="J8" s="553">
        <f>SUM(J9,J26,J28,J40,J42,J33,J55,J60)</f>
        <v>47987000</v>
      </c>
      <c r="K8" s="531"/>
      <c r="L8" s="531"/>
      <c r="M8" s="554"/>
      <c r="N8" s="531"/>
      <c r="O8" s="531"/>
      <c r="P8" s="531"/>
      <c r="Q8" s="531"/>
      <c r="R8" s="531"/>
      <c r="S8" s="531"/>
    </row>
    <row r="9" spans="1:19" s="529" customFormat="1" ht="12" thickBot="1">
      <c r="A9" s="555" t="s">
        <v>417</v>
      </c>
      <c r="B9" s="556" t="s">
        <v>418</v>
      </c>
      <c r="C9" s="549"/>
      <c r="D9" s="557"/>
      <c r="E9" s="557"/>
      <c r="F9" s="558"/>
      <c r="G9" s="559"/>
      <c r="H9" s="559">
        <f>SUM(H10,H12,H20)</f>
        <v>55500000</v>
      </c>
      <c r="I9" s="559">
        <f>SUM(I10,I12,I20)</f>
        <v>64280566</v>
      </c>
      <c r="J9" s="560">
        <f>SUM(J10,J12,J20)</f>
        <v>29250000</v>
      </c>
      <c r="K9" s="531"/>
      <c r="L9" s="531"/>
      <c r="M9" s="531"/>
      <c r="N9" s="531"/>
      <c r="O9" s="531"/>
      <c r="P9" s="531"/>
      <c r="Q9" s="531"/>
      <c r="R9" s="531"/>
      <c r="S9" s="531"/>
    </row>
    <row r="10" spans="1:19" s="529" customFormat="1" ht="11.25">
      <c r="A10" s="561"/>
      <c r="B10" s="562" t="s">
        <v>421</v>
      </c>
      <c r="C10" s="563"/>
      <c r="D10" s="564"/>
      <c r="E10" s="564"/>
      <c r="F10" s="565"/>
      <c r="G10" s="566"/>
      <c r="H10" s="566">
        <f>SUM(H11:H11)</f>
        <v>10600000</v>
      </c>
      <c r="I10" s="566">
        <f>SUM(I11:I11)</f>
        <v>10830000</v>
      </c>
      <c r="J10" s="567">
        <f>SUM(J11:J11)</f>
        <v>0</v>
      </c>
      <c r="K10" s="531"/>
      <c r="L10" s="531"/>
      <c r="M10" s="531"/>
      <c r="N10" s="531"/>
      <c r="O10" s="531"/>
      <c r="P10" s="531"/>
      <c r="Q10" s="531"/>
      <c r="R10" s="531"/>
      <c r="S10" s="531"/>
    </row>
    <row r="11" spans="1:19" s="529" customFormat="1" ht="22.5">
      <c r="A11" s="568"/>
      <c r="B11" s="569" t="s">
        <v>422</v>
      </c>
      <c r="C11" s="569" t="s">
        <v>423</v>
      </c>
      <c r="D11" s="570">
        <v>2005</v>
      </c>
      <c r="E11" s="571">
        <v>2006</v>
      </c>
      <c r="F11" s="572">
        <f>SUM(H11:I11)</f>
        <v>21430000</v>
      </c>
      <c r="G11" s="572"/>
      <c r="H11" s="572">
        <v>10600000</v>
      </c>
      <c r="I11" s="572">
        <v>10830000</v>
      </c>
      <c r="J11" s="573"/>
      <c r="K11" s="531"/>
      <c r="L11" s="531"/>
      <c r="M11" s="531"/>
      <c r="N11" s="531"/>
      <c r="O11" s="531"/>
      <c r="P11" s="531"/>
      <c r="Q11" s="531"/>
      <c r="R11" s="531"/>
      <c r="S11" s="531"/>
    </row>
    <row r="12" spans="1:19" s="529" customFormat="1" ht="11.25">
      <c r="A12" s="574"/>
      <c r="B12" s="866" t="s">
        <v>424</v>
      </c>
      <c r="C12" s="867"/>
      <c r="D12" s="867"/>
      <c r="E12" s="867"/>
      <c r="F12" s="867"/>
      <c r="G12" s="868"/>
      <c r="H12" s="575">
        <f>SUM(H13:H19)</f>
        <v>40750000</v>
      </c>
      <c r="I12" s="575">
        <f>SUM(I13:I19)</f>
        <v>49900566</v>
      </c>
      <c r="J12" s="576">
        <f>SUM(J13:J19)</f>
        <v>25700000</v>
      </c>
      <c r="K12" s="531"/>
      <c r="L12" s="531"/>
      <c r="M12" s="531"/>
      <c r="N12" s="531"/>
      <c r="O12" s="531"/>
      <c r="P12" s="531"/>
      <c r="Q12" s="531"/>
      <c r="R12" s="531"/>
      <c r="S12" s="531"/>
    </row>
    <row r="13" spans="1:19" s="529" customFormat="1" ht="22.5">
      <c r="A13" s="577"/>
      <c r="B13" s="569" t="s">
        <v>425</v>
      </c>
      <c r="C13" s="569" t="s">
        <v>426</v>
      </c>
      <c r="D13" s="571">
        <v>2004</v>
      </c>
      <c r="E13" s="571">
        <v>2005</v>
      </c>
      <c r="F13" s="572">
        <f>SUM(G13:H13)</f>
        <v>8042000</v>
      </c>
      <c r="G13" s="572">
        <v>2042000</v>
      </c>
      <c r="H13" s="572">
        <f>6100000-100000</f>
        <v>6000000</v>
      </c>
      <c r="I13" s="572"/>
      <c r="J13" s="573"/>
      <c r="K13" s="531"/>
      <c r="L13" s="531"/>
      <c r="M13" s="531"/>
      <c r="N13" s="531"/>
      <c r="O13" s="531"/>
      <c r="P13" s="531"/>
      <c r="Q13" s="531"/>
      <c r="R13" s="531"/>
      <c r="S13" s="531"/>
    </row>
    <row r="14" spans="1:19" s="529" customFormat="1" ht="22.5">
      <c r="A14" s="577"/>
      <c r="B14" s="569" t="s">
        <v>428</v>
      </c>
      <c r="C14" s="569" t="s">
        <v>429</v>
      </c>
      <c r="D14" s="571">
        <v>2004</v>
      </c>
      <c r="E14" s="571">
        <v>2005</v>
      </c>
      <c r="F14" s="572">
        <f>SUM(G14:H14)</f>
        <v>14900000</v>
      </c>
      <c r="G14" s="572">
        <v>1500000</v>
      </c>
      <c r="H14" s="572">
        <v>13400000</v>
      </c>
      <c r="I14" s="572"/>
      <c r="J14" s="573"/>
      <c r="K14" s="531"/>
      <c r="L14" s="531"/>
      <c r="M14" s="531"/>
      <c r="N14" s="531"/>
      <c r="O14" s="531"/>
      <c r="P14" s="531"/>
      <c r="Q14" s="531"/>
      <c r="R14" s="531"/>
      <c r="S14" s="531"/>
    </row>
    <row r="15" spans="1:19" s="529" customFormat="1" ht="15" customHeight="1">
      <c r="A15" s="578" t="s">
        <v>430</v>
      </c>
      <c r="B15" s="569" t="s">
        <v>431</v>
      </c>
      <c r="C15" s="569" t="s">
        <v>432</v>
      </c>
      <c r="D15" s="571">
        <v>2005</v>
      </c>
      <c r="E15" s="571">
        <v>2007</v>
      </c>
      <c r="F15" s="572">
        <f>SUM(H15:J15)</f>
        <v>63000000</v>
      </c>
      <c r="G15" s="572"/>
      <c r="H15" s="572">
        <v>5500000</v>
      </c>
      <c r="I15" s="572">
        <v>35000000</v>
      </c>
      <c r="J15" s="573">
        <v>22500000</v>
      </c>
      <c r="K15" s="531"/>
      <c r="L15" s="531"/>
      <c r="M15" s="531"/>
      <c r="N15" s="531"/>
      <c r="O15" s="531"/>
      <c r="P15" s="531"/>
      <c r="Q15" s="531"/>
      <c r="R15" s="531"/>
      <c r="S15" s="531"/>
    </row>
    <row r="16" spans="1:19" s="529" customFormat="1" ht="16.5" customHeight="1">
      <c r="A16" s="578" t="s">
        <v>430</v>
      </c>
      <c r="B16" s="569" t="s">
        <v>433</v>
      </c>
      <c r="C16" s="569" t="s">
        <v>432</v>
      </c>
      <c r="D16" s="571">
        <v>2004</v>
      </c>
      <c r="E16" s="571">
        <v>2006</v>
      </c>
      <c r="F16" s="572">
        <f>SUM(G16:I16)</f>
        <v>17160000</v>
      </c>
      <c r="G16" s="572">
        <v>2080000</v>
      </c>
      <c r="H16" s="572">
        <v>10250000</v>
      </c>
      <c r="I16" s="572">
        <v>4830000</v>
      </c>
      <c r="J16" s="573"/>
      <c r="K16" s="531"/>
      <c r="L16" s="531"/>
      <c r="M16" s="531"/>
      <c r="N16" s="531"/>
      <c r="O16" s="531"/>
      <c r="P16" s="531"/>
      <c r="Q16" s="531"/>
      <c r="R16" s="531"/>
      <c r="S16" s="531"/>
    </row>
    <row r="17" spans="1:19" s="529" customFormat="1" ht="22.5">
      <c r="A17" s="707" t="s">
        <v>168</v>
      </c>
      <c r="B17" s="569" t="s">
        <v>551</v>
      </c>
      <c r="C17" s="569" t="s">
        <v>429</v>
      </c>
      <c r="D17" s="571">
        <v>2005</v>
      </c>
      <c r="E17" s="571">
        <v>2006</v>
      </c>
      <c r="F17" s="572">
        <f>SUM(G17:I17)</f>
        <v>6870566</v>
      </c>
      <c r="G17" s="572">
        <v>0</v>
      </c>
      <c r="H17" s="572">
        <v>300000</v>
      </c>
      <c r="I17" s="572">
        <v>6570566</v>
      </c>
      <c r="J17" s="573"/>
      <c r="K17" s="531"/>
      <c r="L17" s="531"/>
      <c r="M17" s="531"/>
      <c r="N17" s="531"/>
      <c r="O17" s="531"/>
      <c r="P17" s="531"/>
      <c r="Q17" s="531"/>
      <c r="R17" s="531"/>
      <c r="S17" s="531"/>
    </row>
    <row r="18" spans="1:19" s="529" customFormat="1" ht="22.5">
      <c r="A18" s="707" t="s">
        <v>168</v>
      </c>
      <c r="B18" s="569" t="s">
        <v>434</v>
      </c>
      <c r="C18" s="569" t="s">
        <v>435</v>
      </c>
      <c r="D18" s="571"/>
      <c r="E18" s="571"/>
      <c r="F18" s="572"/>
      <c r="G18" s="572">
        <v>43920</v>
      </c>
      <c r="H18" s="572">
        <v>300000</v>
      </c>
      <c r="I18" s="572">
        <v>500000</v>
      </c>
      <c r="J18" s="573">
        <v>200000</v>
      </c>
      <c r="K18" s="531"/>
      <c r="L18" s="531"/>
      <c r="M18" s="531"/>
      <c r="N18" s="531"/>
      <c r="O18" s="531"/>
      <c r="P18" s="531"/>
      <c r="Q18" s="531"/>
      <c r="R18" s="531"/>
      <c r="S18" s="531"/>
    </row>
    <row r="19" spans="1:19" s="529" customFormat="1" ht="22.5">
      <c r="A19" s="707" t="s">
        <v>168</v>
      </c>
      <c r="B19" s="571" t="s">
        <v>169</v>
      </c>
      <c r="C19" s="569" t="s">
        <v>436</v>
      </c>
      <c r="D19" s="571"/>
      <c r="E19" s="571"/>
      <c r="F19" s="572"/>
      <c r="G19" s="572">
        <v>1368820</v>
      </c>
      <c r="H19" s="572">
        <v>5000000</v>
      </c>
      <c r="I19" s="572">
        <v>3000000</v>
      </c>
      <c r="J19" s="573">
        <v>3000000</v>
      </c>
      <c r="K19" s="531"/>
      <c r="L19" s="531"/>
      <c r="M19" s="531"/>
      <c r="N19" s="531"/>
      <c r="O19" s="531"/>
      <c r="P19" s="531"/>
      <c r="Q19" s="531"/>
      <c r="R19" s="531"/>
      <c r="S19" s="531"/>
    </row>
    <row r="20" spans="1:19" s="529" customFormat="1" ht="11.25">
      <c r="A20" s="579"/>
      <c r="B20" s="865" t="s">
        <v>437</v>
      </c>
      <c r="C20" s="865"/>
      <c r="D20" s="571"/>
      <c r="E20" s="571"/>
      <c r="F20" s="572"/>
      <c r="G20" s="572"/>
      <c r="H20" s="581">
        <f>SUM(H21,H24,H25)</f>
        <v>4150000</v>
      </c>
      <c r="I20" s="581">
        <f>SUM(I21:I25)</f>
        <v>3550000</v>
      </c>
      <c r="J20" s="582">
        <f>SUM(J21:J25)</f>
        <v>3550000</v>
      </c>
      <c r="K20" s="531"/>
      <c r="L20" s="531"/>
      <c r="M20" s="531"/>
      <c r="N20" s="531"/>
      <c r="O20" s="531"/>
      <c r="P20" s="531"/>
      <c r="Q20" s="531"/>
      <c r="R20" s="531"/>
      <c r="S20" s="531"/>
    </row>
    <row r="21" spans="1:19" s="529" customFormat="1" ht="11.25">
      <c r="A21" s="583"/>
      <c r="B21" s="584" t="s">
        <v>438</v>
      </c>
      <c r="C21" s="584" t="s">
        <v>439</v>
      </c>
      <c r="D21" s="585">
        <v>2005</v>
      </c>
      <c r="E21" s="585">
        <v>2007</v>
      </c>
      <c r="F21" s="586">
        <f>SUM(G21:J21)</f>
        <v>10000000</v>
      </c>
      <c r="G21" s="586"/>
      <c r="H21" s="586">
        <v>4000000</v>
      </c>
      <c r="I21" s="586">
        <v>3000000</v>
      </c>
      <c r="J21" s="587">
        <v>3000000</v>
      </c>
      <c r="K21" s="531"/>
      <c r="L21" s="531"/>
      <c r="M21" s="531"/>
      <c r="N21" s="531"/>
      <c r="O21" s="531"/>
      <c r="P21" s="531"/>
      <c r="Q21" s="531"/>
      <c r="R21" s="531"/>
      <c r="S21" s="531"/>
    </row>
    <row r="22" spans="1:19" s="763" customFormat="1" ht="9.75">
      <c r="A22" s="754"/>
      <c r="B22" s="755"/>
      <c r="C22" s="756"/>
      <c r="D22" s="757"/>
      <c r="E22" s="758" t="s">
        <v>440</v>
      </c>
      <c r="F22" s="759"/>
      <c r="G22" s="759"/>
      <c r="H22" s="760">
        <v>2200000</v>
      </c>
      <c r="I22" s="759"/>
      <c r="J22" s="761"/>
      <c r="K22" s="762"/>
      <c r="L22" s="762"/>
      <c r="M22" s="762"/>
      <c r="N22" s="762"/>
      <c r="O22" s="762"/>
      <c r="P22" s="762"/>
      <c r="Q22" s="762"/>
      <c r="R22" s="762"/>
      <c r="S22" s="762"/>
    </row>
    <row r="23" spans="1:19" s="763" customFormat="1" ht="9.75">
      <c r="A23" s="754"/>
      <c r="B23" s="756"/>
      <c r="C23" s="756"/>
      <c r="D23" s="757"/>
      <c r="E23" s="758" t="s">
        <v>441</v>
      </c>
      <c r="F23" s="759"/>
      <c r="G23" s="759"/>
      <c r="H23" s="760">
        <v>1800000</v>
      </c>
      <c r="I23" s="759"/>
      <c r="J23" s="761"/>
      <c r="K23" s="762"/>
      <c r="L23" s="762"/>
      <c r="M23" s="762"/>
      <c r="N23" s="762"/>
      <c r="O23" s="762"/>
      <c r="P23" s="762"/>
      <c r="Q23" s="762"/>
      <c r="R23" s="762"/>
      <c r="S23" s="762"/>
    </row>
    <row r="24" spans="1:19" s="529" customFormat="1" ht="11.25">
      <c r="A24" s="583"/>
      <c r="B24" s="584" t="s">
        <v>442</v>
      </c>
      <c r="C24" s="584" t="s">
        <v>435</v>
      </c>
      <c r="D24" s="585"/>
      <c r="E24" s="585"/>
      <c r="F24" s="586"/>
      <c r="G24" s="586"/>
      <c r="H24" s="586">
        <v>50000</v>
      </c>
      <c r="I24" s="586">
        <v>50000</v>
      </c>
      <c r="J24" s="587">
        <v>50000</v>
      </c>
      <c r="K24" s="531"/>
      <c r="L24" s="531"/>
      <c r="M24" s="531"/>
      <c r="N24" s="531"/>
      <c r="O24" s="531"/>
      <c r="P24" s="531"/>
      <c r="Q24" s="531"/>
      <c r="R24" s="531"/>
      <c r="S24" s="531"/>
    </row>
    <row r="25" spans="1:19" s="529" customFormat="1" ht="23.25" thickBot="1">
      <c r="A25" s="592"/>
      <c r="B25" s="593" t="s">
        <v>443</v>
      </c>
      <c r="C25" s="593" t="s">
        <v>436</v>
      </c>
      <c r="D25" s="594"/>
      <c r="E25" s="594"/>
      <c r="F25" s="595"/>
      <c r="G25" s="595"/>
      <c r="H25" s="595">
        <v>100000</v>
      </c>
      <c r="I25" s="595">
        <v>500000</v>
      </c>
      <c r="J25" s="596">
        <v>500000</v>
      </c>
      <c r="K25" s="531"/>
      <c r="L25" s="531"/>
      <c r="M25" s="531"/>
      <c r="N25" s="531"/>
      <c r="O25" s="531"/>
      <c r="P25" s="531"/>
      <c r="Q25" s="531"/>
      <c r="R25" s="531"/>
      <c r="S25" s="531"/>
    </row>
    <row r="26" spans="1:19" s="529" customFormat="1" ht="12" thickBot="1">
      <c r="A26" s="597" t="s">
        <v>444</v>
      </c>
      <c r="B26" s="598" t="s">
        <v>445</v>
      </c>
      <c r="C26" s="598"/>
      <c r="D26" s="599"/>
      <c r="E26" s="599"/>
      <c r="F26" s="600"/>
      <c r="G26" s="600"/>
      <c r="H26" s="601">
        <f>SUM(H27)</f>
        <v>1800000</v>
      </c>
      <c r="I26" s="601">
        <f>SUM(I27)</f>
        <v>0</v>
      </c>
      <c r="J26" s="602">
        <f>SUM(J27)</f>
        <v>0</v>
      </c>
      <c r="K26" s="531"/>
      <c r="L26" s="531"/>
      <c r="M26" s="531"/>
      <c r="N26" s="531"/>
      <c r="O26" s="531"/>
      <c r="P26" s="531"/>
      <c r="Q26" s="531"/>
      <c r="R26" s="531"/>
      <c r="S26" s="531"/>
    </row>
    <row r="27" spans="1:19" s="529" customFormat="1" ht="23.25" thickBot="1">
      <c r="A27" s="603" t="s">
        <v>446</v>
      </c>
      <c r="B27" s="604" t="s">
        <v>447</v>
      </c>
      <c r="C27" s="604" t="s">
        <v>448</v>
      </c>
      <c r="D27" s="557">
        <v>2004</v>
      </c>
      <c r="E27" s="557">
        <v>2005</v>
      </c>
      <c r="F27" s="558">
        <f>SUM(G27:H27)</f>
        <v>3230000</v>
      </c>
      <c r="G27" s="558">
        <v>1430000</v>
      </c>
      <c r="H27" s="558">
        <v>1800000</v>
      </c>
      <c r="I27" s="558"/>
      <c r="J27" s="605"/>
      <c r="K27" s="531"/>
      <c r="L27" s="531"/>
      <c r="M27" s="531"/>
      <c r="N27" s="531"/>
      <c r="O27" s="531"/>
      <c r="P27" s="531"/>
      <c r="Q27" s="531"/>
      <c r="R27" s="531"/>
      <c r="S27" s="531"/>
    </row>
    <row r="28" spans="1:19" s="529" customFormat="1" ht="12" thickBot="1">
      <c r="A28" s="555" t="s">
        <v>449</v>
      </c>
      <c r="B28" s="871" t="s">
        <v>450</v>
      </c>
      <c r="C28" s="872"/>
      <c r="D28" s="557"/>
      <c r="E28" s="557"/>
      <c r="F28" s="558"/>
      <c r="G28" s="559"/>
      <c r="H28" s="559">
        <f>SUM(H29:H30)</f>
        <v>6154943</v>
      </c>
      <c r="I28" s="559">
        <f>SUM(I29:I30)</f>
        <v>1785336</v>
      </c>
      <c r="J28" s="560">
        <f>SUM(J29:J30)</f>
        <v>0</v>
      </c>
      <c r="K28" s="531"/>
      <c r="L28" s="531"/>
      <c r="M28" s="531"/>
      <c r="N28" s="531"/>
      <c r="O28" s="531"/>
      <c r="P28" s="531"/>
      <c r="Q28" s="531"/>
      <c r="R28" s="531"/>
      <c r="S28" s="531"/>
    </row>
    <row r="29" spans="1:19" s="529" customFormat="1" ht="22.5">
      <c r="A29" s="606" t="s">
        <v>446</v>
      </c>
      <c r="B29" s="588" t="s">
        <v>451</v>
      </c>
      <c r="C29" s="584" t="s">
        <v>453</v>
      </c>
      <c r="D29" s="589">
        <v>2004</v>
      </c>
      <c r="E29" s="589">
        <v>2005</v>
      </c>
      <c r="F29" s="590">
        <v>8400000</v>
      </c>
      <c r="G29" s="590">
        <v>2500000</v>
      </c>
      <c r="H29" s="590">
        <v>5900000</v>
      </c>
      <c r="I29" s="590"/>
      <c r="J29" s="591"/>
      <c r="K29" s="531"/>
      <c r="L29" s="531"/>
      <c r="M29" s="531"/>
      <c r="N29" s="531"/>
      <c r="O29" s="531"/>
      <c r="P29" s="531"/>
      <c r="Q29" s="531"/>
      <c r="R29" s="531"/>
      <c r="S29" s="531"/>
    </row>
    <row r="30" spans="1:19" s="612" customFormat="1" ht="11.25">
      <c r="A30" s="607"/>
      <c r="B30" s="877" t="s">
        <v>427</v>
      </c>
      <c r="C30" s="880" t="s">
        <v>452</v>
      </c>
      <c r="D30" s="608">
        <v>2005</v>
      </c>
      <c r="E30" s="608">
        <v>2007</v>
      </c>
      <c r="F30" s="609">
        <v>8298732</v>
      </c>
      <c r="G30" s="609">
        <v>34404</v>
      </c>
      <c r="H30" s="609">
        <v>254943</v>
      </c>
      <c r="I30" s="609">
        <v>1785336</v>
      </c>
      <c r="J30" s="610"/>
      <c r="K30" s="611"/>
      <c r="L30" s="611"/>
      <c r="M30" s="611"/>
      <c r="N30" s="611"/>
      <c r="O30" s="611"/>
      <c r="P30" s="611"/>
      <c r="Q30" s="611"/>
      <c r="R30" s="611"/>
      <c r="S30" s="611"/>
    </row>
    <row r="31" spans="1:19" s="612" customFormat="1" ht="19.5" customHeight="1">
      <c r="A31" s="613"/>
      <c r="B31" s="878"/>
      <c r="C31" s="881"/>
      <c r="D31" s="883" t="s">
        <v>643</v>
      </c>
      <c r="E31" s="703" t="s">
        <v>36</v>
      </c>
      <c r="F31" s="702"/>
      <c r="G31" s="705">
        <v>25803</v>
      </c>
      <c r="H31" s="705">
        <f>288846</f>
        <v>288846</v>
      </c>
      <c r="I31" s="705">
        <v>5909400</v>
      </c>
      <c r="J31" s="614"/>
      <c r="K31" s="611"/>
      <c r="L31" s="611"/>
      <c r="M31" s="611"/>
      <c r="N31" s="611"/>
      <c r="O31" s="611"/>
      <c r="P31" s="611"/>
      <c r="Q31" s="611"/>
      <c r="R31" s="611"/>
      <c r="S31" s="611"/>
    </row>
    <row r="32" spans="1:19" s="612" customFormat="1" ht="20.25" customHeight="1" thickBot="1">
      <c r="A32" s="615"/>
      <c r="B32" s="879"/>
      <c r="C32" s="882"/>
      <c r="D32" s="884"/>
      <c r="E32" s="704" t="s">
        <v>644</v>
      </c>
      <c r="F32" s="616"/>
      <c r="G32" s="704">
        <v>8601</v>
      </c>
      <c r="H32" s="704">
        <v>96282</v>
      </c>
      <c r="I32" s="704">
        <v>1969800</v>
      </c>
      <c r="J32" s="617"/>
      <c r="K32" s="611"/>
      <c r="L32" s="611"/>
      <c r="M32" s="611"/>
      <c r="N32" s="611"/>
      <c r="O32" s="611"/>
      <c r="P32" s="611"/>
      <c r="Q32" s="611"/>
      <c r="R32" s="611"/>
      <c r="S32" s="611"/>
    </row>
    <row r="33" spans="1:19" s="529" customFormat="1" ht="12" thickBot="1">
      <c r="A33" s="547" t="s">
        <v>454</v>
      </c>
      <c r="B33" s="618" t="s">
        <v>455</v>
      </c>
      <c r="C33" s="618"/>
      <c r="D33" s="557"/>
      <c r="E33" s="557"/>
      <c r="F33" s="558"/>
      <c r="G33" s="558"/>
      <c r="H33" s="559">
        <f>SUM(H34,H37)</f>
        <v>4050000</v>
      </c>
      <c r="I33" s="559">
        <f>SUM(I34+I37)</f>
        <v>1750000</v>
      </c>
      <c r="J33" s="560">
        <f>SUM(J34+J37)</f>
        <v>2050000</v>
      </c>
      <c r="K33" s="531"/>
      <c r="L33" s="531"/>
      <c r="M33" s="531"/>
      <c r="N33" s="531"/>
      <c r="O33" s="531"/>
      <c r="P33" s="531"/>
      <c r="Q33" s="531"/>
      <c r="R33" s="531"/>
      <c r="S33" s="531"/>
    </row>
    <row r="34" spans="1:19" s="529" customFormat="1" ht="11.25">
      <c r="A34" s="574"/>
      <c r="B34" s="619" t="s">
        <v>456</v>
      </c>
      <c r="C34" s="619"/>
      <c r="D34" s="539"/>
      <c r="E34" s="539"/>
      <c r="F34" s="620"/>
      <c r="G34" s="620"/>
      <c r="H34" s="575">
        <f>SUM(H35:H36)</f>
        <v>1050000</v>
      </c>
      <c r="I34" s="575">
        <f>SUM(I35:I36)</f>
        <v>1550000</v>
      </c>
      <c r="J34" s="576">
        <f>SUM(J35:J36)</f>
        <v>1050000</v>
      </c>
      <c r="K34" s="621"/>
      <c r="L34" s="531"/>
      <c r="M34" s="531"/>
      <c r="N34" s="531"/>
      <c r="O34" s="531"/>
      <c r="P34" s="531"/>
      <c r="Q34" s="531"/>
      <c r="R34" s="531"/>
      <c r="S34" s="531"/>
    </row>
    <row r="35" spans="1:19" s="529" customFormat="1" ht="14.25" customHeight="1">
      <c r="A35" s="583"/>
      <c r="B35" s="569" t="s">
        <v>457</v>
      </c>
      <c r="C35" s="569" t="s">
        <v>458</v>
      </c>
      <c r="D35" s="571">
        <v>2005</v>
      </c>
      <c r="E35" s="571">
        <v>2007</v>
      </c>
      <c r="F35" s="572">
        <f>SUM(H35:J35)</f>
        <v>3500000</v>
      </c>
      <c r="G35" s="572"/>
      <c r="H35" s="572">
        <v>1000000</v>
      </c>
      <c r="I35" s="572">
        <v>1500000</v>
      </c>
      <c r="J35" s="573">
        <v>1000000</v>
      </c>
      <c r="K35" s="621"/>
      <c r="L35" s="531"/>
      <c r="M35" s="531"/>
      <c r="N35" s="531"/>
      <c r="O35" s="531"/>
      <c r="P35" s="531"/>
      <c r="Q35" s="531"/>
      <c r="R35" s="531"/>
      <c r="S35" s="531"/>
    </row>
    <row r="36" spans="1:19" s="529" customFormat="1" ht="11.25">
      <c r="A36" s="574"/>
      <c r="B36" s="569" t="s">
        <v>442</v>
      </c>
      <c r="C36" s="569" t="s">
        <v>435</v>
      </c>
      <c r="D36" s="571"/>
      <c r="E36" s="571"/>
      <c r="F36" s="572"/>
      <c r="G36" s="572"/>
      <c r="H36" s="572">
        <v>50000</v>
      </c>
      <c r="I36" s="572">
        <v>50000</v>
      </c>
      <c r="J36" s="573">
        <v>50000</v>
      </c>
      <c r="K36" s="621"/>
      <c r="L36" s="531"/>
      <c r="M36" s="531"/>
      <c r="N36" s="531"/>
      <c r="O36" s="531"/>
      <c r="P36" s="531"/>
      <c r="Q36" s="531"/>
      <c r="R36" s="531"/>
      <c r="S36" s="531"/>
    </row>
    <row r="37" spans="1:19" s="529" customFormat="1" ht="11.25">
      <c r="A37" s="579"/>
      <c r="B37" s="580" t="s">
        <v>459</v>
      </c>
      <c r="C37" s="580"/>
      <c r="D37" s="622"/>
      <c r="E37" s="622"/>
      <c r="F37" s="623"/>
      <c r="G37" s="624"/>
      <c r="H37" s="625">
        <f>SUM(H38:H39)</f>
        <v>3000000</v>
      </c>
      <c r="I37" s="625">
        <f>SUM(I38:I39)</f>
        <v>200000</v>
      </c>
      <c r="J37" s="626">
        <f>SUM(J38:J39)</f>
        <v>1000000</v>
      </c>
      <c r="K37" s="621"/>
      <c r="L37" s="531"/>
      <c r="M37" s="531"/>
      <c r="N37" s="531"/>
      <c r="O37" s="531"/>
      <c r="P37" s="531"/>
      <c r="Q37" s="531"/>
      <c r="R37" s="531"/>
      <c r="S37" s="531"/>
    </row>
    <row r="38" spans="1:19" s="529" customFormat="1" ht="22.5">
      <c r="A38" s="574"/>
      <c r="B38" s="571" t="s">
        <v>457</v>
      </c>
      <c r="C38" s="569" t="s">
        <v>458</v>
      </c>
      <c r="D38" s="571">
        <v>2004</v>
      </c>
      <c r="E38" s="571">
        <v>2007</v>
      </c>
      <c r="F38" s="572">
        <f>SUM(G38:J38)</f>
        <v>5000000</v>
      </c>
      <c r="G38" s="624">
        <v>1000000</v>
      </c>
      <c r="H38" s="624">
        <v>3000000</v>
      </c>
      <c r="I38" s="624"/>
      <c r="J38" s="627">
        <v>1000000</v>
      </c>
      <c r="K38" s="628"/>
      <c r="L38" s="531"/>
      <c r="M38" s="531"/>
      <c r="N38" s="531"/>
      <c r="O38" s="531"/>
      <c r="P38" s="531"/>
      <c r="Q38" s="531"/>
      <c r="R38" s="531"/>
      <c r="S38" s="531"/>
    </row>
    <row r="39" spans="1:19" s="529" customFormat="1" ht="12" thickBot="1">
      <c r="A39" s="629"/>
      <c r="B39" s="593" t="s">
        <v>442</v>
      </c>
      <c r="C39" s="593" t="s">
        <v>435</v>
      </c>
      <c r="D39" s="594"/>
      <c r="E39" s="594"/>
      <c r="F39" s="595"/>
      <c r="G39" s="595"/>
      <c r="H39" s="595"/>
      <c r="I39" s="595">
        <v>200000</v>
      </c>
      <c r="J39" s="596"/>
      <c r="K39" s="628"/>
      <c r="L39" s="531"/>
      <c r="M39" s="531"/>
      <c r="N39" s="531"/>
      <c r="O39" s="531"/>
      <c r="P39" s="531"/>
      <c r="Q39" s="531"/>
      <c r="R39" s="531"/>
      <c r="S39" s="531"/>
    </row>
    <row r="40" spans="1:19" s="529" customFormat="1" ht="12" thickBot="1">
      <c r="A40" s="555" t="s">
        <v>460</v>
      </c>
      <c r="B40" s="618" t="s">
        <v>461</v>
      </c>
      <c r="C40" s="604"/>
      <c r="D40" s="557"/>
      <c r="E40" s="557"/>
      <c r="F40" s="558"/>
      <c r="G40" s="558"/>
      <c r="H40" s="559">
        <f>SUM(H41)</f>
        <v>250000</v>
      </c>
      <c r="I40" s="630">
        <f>SUM(I41)</f>
        <v>0</v>
      </c>
      <c r="J40" s="605"/>
      <c r="K40" s="621"/>
      <c r="L40" s="531"/>
      <c r="M40" s="531"/>
      <c r="N40" s="531"/>
      <c r="O40" s="531"/>
      <c r="P40" s="531"/>
      <c r="Q40" s="531"/>
      <c r="R40" s="531"/>
      <c r="S40" s="531"/>
    </row>
    <row r="41" spans="1:19" s="529" customFormat="1" ht="12" thickBot="1">
      <c r="A41" s="577"/>
      <c r="B41" s="588" t="s">
        <v>442</v>
      </c>
      <c r="C41" s="593" t="s">
        <v>435</v>
      </c>
      <c r="D41" s="589"/>
      <c r="E41" s="589"/>
      <c r="F41" s="590"/>
      <c r="G41" s="590">
        <v>50000</v>
      </c>
      <c r="H41" s="590">
        <v>250000</v>
      </c>
      <c r="I41" s="590"/>
      <c r="J41" s="591"/>
      <c r="K41" s="621"/>
      <c r="L41" s="531"/>
      <c r="M41" s="531"/>
      <c r="N41" s="531"/>
      <c r="O41" s="531"/>
      <c r="P41" s="531"/>
      <c r="Q41" s="531"/>
      <c r="R41" s="531"/>
      <c r="S41" s="531"/>
    </row>
    <row r="42" spans="1:19" s="529" customFormat="1" ht="12" thickBot="1">
      <c r="A42" s="547" t="s">
        <v>462</v>
      </c>
      <c r="B42" s="618" t="s">
        <v>463</v>
      </c>
      <c r="C42" s="618"/>
      <c r="D42" s="631"/>
      <c r="E42" s="631"/>
      <c r="F42" s="632"/>
      <c r="G42" s="632"/>
      <c r="H42" s="633">
        <f>SUM(H43,H47,H49,H50)</f>
        <v>13375000</v>
      </c>
      <c r="I42" s="633">
        <f>SUM(I43,I48,I49,I50)</f>
        <v>12601000</v>
      </c>
      <c r="J42" s="634">
        <f>SUM(J43,J48,J49,J50)</f>
        <v>13687000</v>
      </c>
      <c r="K42" s="621"/>
      <c r="L42" s="531"/>
      <c r="M42" s="531"/>
      <c r="N42" s="531"/>
      <c r="O42" s="531"/>
      <c r="P42" s="531"/>
      <c r="Q42" s="531"/>
      <c r="R42" s="531"/>
      <c r="S42" s="531"/>
    </row>
    <row r="43" spans="1:19" s="529" customFormat="1" ht="11.25">
      <c r="A43" s="635"/>
      <c r="B43" s="619" t="s">
        <v>464</v>
      </c>
      <c r="C43" s="619"/>
      <c r="D43" s="636"/>
      <c r="E43" s="636"/>
      <c r="F43" s="637"/>
      <c r="G43" s="637"/>
      <c r="H43" s="575">
        <f>SUM(H44:H46)</f>
        <v>5400000</v>
      </c>
      <c r="I43" s="575">
        <f>SUM(I44:I46)</f>
        <v>4651000</v>
      </c>
      <c r="J43" s="576">
        <f>SUM(J44:J46)</f>
        <v>2600000</v>
      </c>
      <c r="K43" s="531"/>
      <c r="L43" s="531"/>
      <c r="M43" s="531"/>
      <c r="N43" s="628"/>
      <c r="O43" s="628"/>
      <c r="P43" s="628"/>
      <c r="Q43" s="628"/>
      <c r="R43" s="628"/>
      <c r="S43" s="531"/>
    </row>
    <row r="44" spans="1:19" s="529" customFormat="1" ht="22.5">
      <c r="A44" s="635"/>
      <c r="B44" s="571" t="s">
        <v>465</v>
      </c>
      <c r="C44" s="569" t="s">
        <v>466</v>
      </c>
      <c r="D44" s="638">
        <v>2005</v>
      </c>
      <c r="E44" s="638">
        <v>2007</v>
      </c>
      <c r="F44" s="639">
        <f>SUM(H44:J44)</f>
        <v>7200000</v>
      </c>
      <c r="G44" s="623"/>
      <c r="H44" s="572">
        <v>2200000</v>
      </c>
      <c r="I44" s="572">
        <v>2500000</v>
      </c>
      <c r="J44" s="573">
        <v>2500000</v>
      </c>
      <c r="K44" s="531"/>
      <c r="L44" s="531"/>
      <c r="M44" s="531"/>
      <c r="N44" s="628"/>
      <c r="O44" s="628"/>
      <c r="P44" s="628"/>
      <c r="Q44" s="628"/>
      <c r="R44" s="628"/>
      <c r="S44" s="531"/>
    </row>
    <row r="45" spans="1:19" s="529" customFormat="1" ht="24.75" customHeight="1">
      <c r="A45" s="640"/>
      <c r="B45" s="569" t="s">
        <v>467</v>
      </c>
      <c r="C45" s="569" t="s">
        <v>468</v>
      </c>
      <c r="D45" s="571">
        <v>2003</v>
      </c>
      <c r="E45" s="571">
        <v>2006</v>
      </c>
      <c r="F45" s="572">
        <f>SUM(G45:I45)</f>
        <v>8400000</v>
      </c>
      <c r="G45" s="572">
        <v>3249000</v>
      </c>
      <c r="H45" s="572">
        <v>3100000</v>
      </c>
      <c r="I45" s="572">
        <v>2051000</v>
      </c>
      <c r="J45" s="573"/>
      <c r="K45" s="531"/>
      <c r="L45" s="531"/>
      <c r="M45" s="531"/>
      <c r="N45" s="628"/>
      <c r="O45" s="628"/>
      <c r="P45" s="628"/>
      <c r="Q45" s="628"/>
      <c r="R45" s="628"/>
      <c r="S45" s="531"/>
    </row>
    <row r="46" spans="1:19" s="529" customFormat="1" ht="11.25">
      <c r="A46" s="635"/>
      <c r="B46" s="569" t="s">
        <v>442</v>
      </c>
      <c r="C46" s="569" t="s">
        <v>435</v>
      </c>
      <c r="D46" s="571"/>
      <c r="E46" s="571"/>
      <c r="F46" s="572"/>
      <c r="G46" s="572"/>
      <c r="H46" s="572">
        <v>100000</v>
      </c>
      <c r="I46" s="572">
        <v>100000</v>
      </c>
      <c r="J46" s="573">
        <v>100000</v>
      </c>
      <c r="K46" s="531"/>
      <c r="L46" s="531"/>
      <c r="M46" s="531"/>
      <c r="N46" s="628"/>
      <c r="O46" s="628"/>
      <c r="P46" s="628"/>
      <c r="Q46" s="628"/>
      <c r="R46" s="628"/>
      <c r="S46" s="531"/>
    </row>
    <row r="47" spans="1:19" s="529" customFormat="1" ht="11.25">
      <c r="A47" s="635"/>
      <c r="B47" s="580" t="s">
        <v>177</v>
      </c>
      <c r="C47" s="580"/>
      <c r="D47" s="580"/>
      <c r="E47" s="580"/>
      <c r="F47" s="581"/>
      <c r="G47" s="581"/>
      <c r="H47" s="581">
        <f>SUM(H48)</f>
        <v>500000</v>
      </c>
      <c r="I47" s="581">
        <f>SUM(I48)</f>
        <v>500000</v>
      </c>
      <c r="J47" s="582">
        <f>SUM(J48)</f>
        <v>500000</v>
      </c>
      <c r="K47" s="531"/>
      <c r="L47" s="531"/>
      <c r="M47" s="531"/>
      <c r="N47" s="628"/>
      <c r="O47" s="628"/>
      <c r="P47" s="628"/>
      <c r="Q47" s="628"/>
      <c r="R47" s="628"/>
      <c r="S47" s="531"/>
    </row>
    <row r="48" spans="1:19" s="643" customFormat="1" ht="14.25" customHeight="1">
      <c r="A48" s="640"/>
      <c r="B48" s="569" t="s">
        <v>469</v>
      </c>
      <c r="C48" s="569" t="s">
        <v>470</v>
      </c>
      <c r="D48" s="571">
        <v>2005</v>
      </c>
      <c r="E48" s="571">
        <v>2007</v>
      </c>
      <c r="F48" s="572">
        <f>SUM(G48:J48)</f>
        <v>1500000</v>
      </c>
      <c r="G48" s="572"/>
      <c r="H48" s="572">
        <v>500000</v>
      </c>
      <c r="I48" s="572">
        <v>500000</v>
      </c>
      <c r="J48" s="573">
        <v>500000</v>
      </c>
      <c r="K48" s="641"/>
      <c r="L48" s="641"/>
      <c r="M48" s="641"/>
      <c r="N48" s="642"/>
      <c r="O48" s="642"/>
      <c r="P48" s="642"/>
      <c r="Q48" s="642"/>
      <c r="R48" s="642"/>
      <c r="S48" s="641"/>
    </row>
    <row r="49" spans="1:19" s="643" customFormat="1" ht="11.25">
      <c r="A49" s="574"/>
      <c r="B49" s="644" t="s">
        <v>178</v>
      </c>
      <c r="C49" s="571" t="s">
        <v>471</v>
      </c>
      <c r="D49" s="571">
        <v>2005</v>
      </c>
      <c r="E49" s="571">
        <v>2007</v>
      </c>
      <c r="F49" s="572">
        <f>SUM(G49:J49)</f>
        <v>1200000</v>
      </c>
      <c r="G49" s="581"/>
      <c r="H49" s="581">
        <v>400000</v>
      </c>
      <c r="I49" s="581">
        <v>400000</v>
      </c>
      <c r="J49" s="582">
        <v>400000</v>
      </c>
      <c r="K49" s="641"/>
      <c r="L49" s="641"/>
      <c r="M49" s="641"/>
      <c r="N49" s="642"/>
      <c r="O49" s="642"/>
      <c r="P49" s="642"/>
      <c r="Q49" s="642"/>
      <c r="R49" s="642"/>
      <c r="S49" s="641"/>
    </row>
    <row r="50" spans="1:19" s="529" customFormat="1" ht="11.25">
      <c r="A50" s="574"/>
      <c r="B50" s="580" t="s">
        <v>179</v>
      </c>
      <c r="C50" s="580"/>
      <c r="D50" s="580"/>
      <c r="E50" s="580"/>
      <c r="F50" s="581"/>
      <c r="G50" s="581"/>
      <c r="H50" s="581">
        <f>SUM(H51:H54)</f>
        <v>7075000</v>
      </c>
      <c r="I50" s="581">
        <f>SUM(I51:I54)</f>
        <v>7050000</v>
      </c>
      <c r="J50" s="582">
        <f>SUM(J51:J54)</f>
        <v>10187000</v>
      </c>
      <c r="K50" s="531"/>
      <c r="L50" s="531"/>
      <c r="M50" s="531"/>
      <c r="N50" s="628"/>
      <c r="O50" s="628"/>
      <c r="P50" s="628"/>
      <c r="Q50" s="628"/>
      <c r="R50" s="628"/>
      <c r="S50" s="531"/>
    </row>
    <row r="51" spans="1:19" s="529" customFormat="1" ht="22.5">
      <c r="A51" s="577"/>
      <c r="B51" s="569" t="s">
        <v>472</v>
      </c>
      <c r="C51" s="569" t="s">
        <v>473</v>
      </c>
      <c r="D51" s="571">
        <v>2002</v>
      </c>
      <c r="E51" s="571">
        <v>2008</v>
      </c>
      <c r="F51" s="572">
        <v>14000000</v>
      </c>
      <c r="G51" s="572">
        <v>1313000</v>
      </c>
      <c r="H51" s="572">
        <v>3900000</v>
      </c>
      <c r="I51" s="572">
        <v>3000000</v>
      </c>
      <c r="J51" s="573">
        <v>2687000</v>
      </c>
      <c r="K51" s="641"/>
      <c r="L51" s="531"/>
      <c r="M51" s="531"/>
      <c r="N51" s="531"/>
      <c r="O51" s="531"/>
      <c r="P51" s="531"/>
      <c r="Q51" s="531"/>
      <c r="R51" s="531"/>
      <c r="S51" s="531"/>
    </row>
    <row r="52" spans="1:19" s="529" customFormat="1" ht="11.25">
      <c r="A52" s="577"/>
      <c r="B52" s="569" t="s">
        <v>474</v>
      </c>
      <c r="C52" s="569" t="s">
        <v>475</v>
      </c>
      <c r="D52" s="571">
        <v>2005</v>
      </c>
      <c r="E52" s="571">
        <v>2007</v>
      </c>
      <c r="F52" s="572">
        <f>SUM(H52:J52)</f>
        <v>5575000</v>
      </c>
      <c r="G52" s="572"/>
      <c r="H52" s="572">
        <f>500000-425000</f>
        <v>75000</v>
      </c>
      <c r="I52" s="572">
        <v>1000000</v>
      </c>
      <c r="J52" s="573">
        <v>4500000</v>
      </c>
      <c r="K52" s="621"/>
      <c r="L52" s="531"/>
      <c r="M52" s="531"/>
      <c r="N52" s="531"/>
      <c r="O52" s="531"/>
      <c r="P52" s="531"/>
      <c r="Q52" s="531"/>
      <c r="R52" s="531"/>
      <c r="S52" s="531"/>
    </row>
    <row r="53" spans="1:19" s="529" customFormat="1" ht="11.25">
      <c r="A53" s="577"/>
      <c r="B53" s="569" t="s">
        <v>476</v>
      </c>
      <c r="C53" s="569" t="s">
        <v>435</v>
      </c>
      <c r="D53" s="571"/>
      <c r="E53" s="571"/>
      <c r="F53" s="572"/>
      <c r="G53" s="572"/>
      <c r="H53" s="572">
        <v>100000</v>
      </c>
      <c r="I53" s="572">
        <v>50000</v>
      </c>
      <c r="J53" s="573"/>
      <c r="K53" s="621"/>
      <c r="L53" s="531"/>
      <c r="M53" s="531"/>
      <c r="N53" s="531"/>
      <c r="O53" s="531"/>
      <c r="P53" s="531"/>
      <c r="Q53" s="531"/>
      <c r="R53" s="531"/>
      <c r="S53" s="531"/>
    </row>
    <row r="54" spans="1:19" s="529" customFormat="1" ht="23.25" thickBot="1">
      <c r="A54" s="577"/>
      <c r="B54" s="645" t="s">
        <v>477</v>
      </c>
      <c r="C54" s="584" t="s">
        <v>478</v>
      </c>
      <c r="D54" s="585">
        <v>2005</v>
      </c>
      <c r="E54" s="585">
        <v>2007</v>
      </c>
      <c r="F54" s="586">
        <f>SUM(H54:J54)</f>
        <v>9000000</v>
      </c>
      <c r="G54" s="586"/>
      <c r="H54" s="586">
        <v>3000000</v>
      </c>
      <c r="I54" s="586">
        <v>3000000</v>
      </c>
      <c r="J54" s="587">
        <v>3000000</v>
      </c>
      <c r="K54" s="621"/>
      <c r="L54" s="531"/>
      <c r="M54" s="531"/>
      <c r="N54" s="531"/>
      <c r="O54" s="531"/>
      <c r="P54" s="531"/>
      <c r="Q54" s="531"/>
      <c r="R54" s="531"/>
      <c r="S54" s="531"/>
    </row>
    <row r="55" spans="1:19" s="529" customFormat="1" ht="12" thickBot="1">
      <c r="A55" s="646" t="s">
        <v>479</v>
      </c>
      <c r="B55" s="873" t="s">
        <v>480</v>
      </c>
      <c r="C55" s="874"/>
      <c r="D55" s="557"/>
      <c r="E55" s="557"/>
      <c r="F55" s="557"/>
      <c r="G55" s="647"/>
      <c r="H55" s="559">
        <f>SUM(H56,H58)</f>
        <v>5250000</v>
      </c>
      <c r="I55" s="559">
        <f>SUM(I56,I58)</f>
        <v>5094000</v>
      </c>
      <c r="J55" s="560">
        <f>SUM(J56,J58)</f>
        <v>0</v>
      </c>
      <c r="K55" s="621"/>
      <c r="L55" s="531"/>
      <c r="M55" s="531"/>
      <c r="N55" s="531"/>
      <c r="O55" s="531"/>
      <c r="P55" s="531"/>
      <c r="Q55" s="531"/>
      <c r="R55" s="531"/>
      <c r="S55" s="531"/>
    </row>
    <row r="56" spans="1:19" s="529" customFormat="1" ht="11.25">
      <c r="A56" s="648"/>
      <c r="B56" s="649" t="s">
        <v>481</v>
      </c>
      <c r="C56" s="649"/>
      <c r="D56" s="564"/>
      <c r="E56" s="564"/>
      <c r="F56" s="564"/>
      <c r="G56" s="650"/>
      <c r="H56" s="651">
        <f>SUM(H57)</f>
        <v>5250000</v>
      </c>
      <c r="I56" s="651">
        <f>SUM(I57)</f>
        <v>3844000</v>
      </c>
      <c r="J56" s="652">
        <f>SUM(J57)</f>
        <v>0</v>
      </c>
      <c r="K56" s="621"/>
      <c r="L56" s="531"/>
      <c r="M56" s="531"/>
      <c r="N56" s="531"/>
      <c r="O56" s="531"/>
      <c r="P56" s="531"/>
      <c r="Q56" s="531"/>
      <c r="R56" s="531"/>
      <c r="S56" s="531"/>
    </row>
    <row r="57" spans="1:19" s="529" customFormat="1" ht="22.5">
      <c r="A57" s="579"/>
      <c r="B57" s="653" t="s">
        <v>482</v>
      </c>
      <c r="C57" s="653" t="s">
        <v>483</v>
      </c>
      <c r="D57" s="571">
        <v>2001</v>
      </c>
      <c r="E57" s="571">
        <v>2006</v>
      </c>
      <c r="F57" s="572">
        <f>SUM(G57:J57)</f>
        <v>16000000</v>
      </c>
      <c r="G57" s="572">
        <v>6906000</v>
      </c>
      <c r="H57" s="572">
        <v>5250000</v>
      </c>
      <c r="I57" s="572">
        <v>3844000</v>
      </c>
      <c r="J57" s="573"/>
      <c r="K57" s="621"/>
      <c r="L57" s="531"/>
      <c r="M57" s="531"/>
      <c r="N57" s="531"/>
      <c r="O57" s="531"/>
      <c r="P57" s="531"/>
      <c r="Q57" s="531"/>
      <c r="R57" s="531"/>
      <c r="S57" s="531"/>
    </row>
    <row r="58" spans="1:19" s="529" customFormat="1" ht="11.25">
      <c r="A58" s="579"/>
      <c r="B58" s="875" t="s">
        <v>484</v>
      </c>
      <c r="C58" s="876"/>
      <c r="D58" s="571"/>
      <c r="E58" s="571"/>
      <c r="F58" s="571"/>
      <c r="G58" s="654"/>
      <c r="H58" s="581">
        <v>0</v>
      </c>
      <c r="I58" s="581">
        <f>SUM(I59)</f>
        <v>1250000</v>
      </c>
      <c r="J58" s="582"/>
      <c r="K58" s="621"/>
      <c r="L58" s="531"/>
      <c r="M58" s="531"/>
      <c r="N58" s="531"/>
      <c r="O58" s="531"/>
      <c r="P58" s="531"/>
      <c r="Q58" s="531"/>
      <c r="R58" s="531"/>
      <c r="S58" s="531"/>
    </row>
    <row r="59" spans="1:19" s="529" customFormat="1" ht="23.25" thickBot="1">
      <c r="A59" s="629" t="s">
        <v>430</v>
      </c>
      <c r="B59" s="653" t="s">
        <v>552</v>
      </c>
      <c r="C59" s="653" t="s">
        <v>485</v>
      </c>
      <c r="D59" s="589">
        <v>2006</v>
      </c>
      <c r="E59" s="589">
        <v>2006</v>
      </c>
      <c r="F59" s="590">
        <v>1250000</v>
      </c>
      <c r="G59" s="590">
        <v>0</v>
      </c>
      <c r="H59" s="590">
        <v>0</v>
      </c>
      <c r="I59" s="590">
        <v>1250000</v>
      </c>
      <c r="J59" s="591"/>
      <c r="K59" s="621"/>
      <c r="L59" s="531"/>
      <c r="M59" s="531"/>
      <c r="N59" s="531"/>
      <c r="O59" s="531"/>
      <c r="P59" s="531"/>
      <c r="Q59" s="531"/>
      <c r="R59" s="531"/>
      <c r="S59" s="531"/>
    </row>
    <row r="60" spans="1:19" s="529" customFormat="1" ht="12" thickBot="1">
      <c r="A60" s="646" t="s">
        <v>486</v>
      </c>
      <c r="B60" s="655" t="s">
        <v>487</v>
      </c>
      <c r="C60" s="618"/>
      <c r="D60" s="557"/>
      <c r="E60" s="557"/>
      <c r="F60" s="558"/>
      <c r="G60" s="558"/>
      <c r="H60" s="559">
        <f>SUM(H61:H64)</f>
        <v>17690000</v>
      </c>
      <c r="I60" s="559">
        <f>SUM(I61:I64)</f>
        <v>5400000</v>
      </c>
      <c r="J60" s="560">
        <f>SUM(J61:J64)</f>
        <v>3000000</v>
      </c>
      <c r="K60" s="621"/>
      <c r="L60" s="531"/>
      <c r="M60" s="531"/>
      <c r="N60" s="531"/>
      <c r="O60" s="531"/>
      <c r="P60" s="531"/>
      <c r="Q60" s="531"/>
      <c r="R60" s="531"/>
      <c r="S60" s="531"/>
    </row>
    <row r="61" spans="1:19" s="529" customFormat="1" ht="22.5">
      <c r="A61" s="656"/>
      <c r="B61" s="657" t="s">
        <v>488</v>
      </c>
      <c r="C61" s="658" t="s">
        <v>489</v>
      </c>
      <c r="D61" s="659">
        <v>2003</v>
      </c>
      <c r="E61" s="659">
        <v>2006</v>
      </c>
      <c r="F61" s="660">
        <f>SUM(G61:I61)</f>
        <v>31100000</v>
      </c>
      <c r="G61" s="660">
        <v>9910000</v>
      </c>
      <c r="H61" s="660">
        <v>17290000</v>
      </c>
      <c r="I61" s="660">
        <v>3900000</v>
      </c>
      <c r="J61" s="661"/>
      <c r="K61" s="621"/>
      <c r="L61" s="531"/>
      <c r="M61" s="531"/>
      <c r="N61" s="531"/>
      <c r="O61" s="531"/>
      <c r="P61" s="531"/>
      <c r="Q61" s="531"/>
      <c r="R61" s="531"/>
      <c r="S61" s="531"/>
    </row>
    <row r="62" spans="1:19" s="529" customFormat="1" ht="11.25">
      <c r="A62" s="662"/>
      <c r="B62" s="588"/>
      <c r="C62" s="663" t="s">
        <v>490</v>
      </c>
      <c r="D62" s="589"/>
      <c r="E62" s="589"/>
      <c r="F62" s="664">
        <v>13400000</v>
      </c>
      <c r="G62" s="590"/>
      <c r="H62" s="665"/>
      <c r="I62" s="665"/>
      <c r="J62" s="666"/>
      <c r="K62" s="621"/>
      <c r="L62" s="531"/>
      <c r="M62" s="531"/>
      <c r="N62" s="531"/>
      <c r="O62" s="531"/>
      <c r="P62" s="531"/>
      <c r="Q62" s="531"/>
      <c r="R62" s="531"/>
      <c r="S62" s="531"/>
    </row>
    <row r="63" spans="1:19" s="529" customFormat="1" ht="11.25">
      <c r="A63" s="662"/>
      <c r="B63" s="569" t="s">
        <v>491</v>
      </c>
      <c r="C63" s="667" t="s">
        <v>492</v>
      </c>
      <c r="D63" s="571">
        <v>2006</v>
      </c>
      <c r="E63" s="571">
        <v>2007</v>
      </c>
      <c r="F63" s="668">
        <v>4500000</v>
      </c>
      <c r="G63" s="572"/>
      <c r="H63" s="572"/>
      <c r="I63" s="572">
        <v>1500000</v>
      </c>
      <c r="J63" s="573">
        <v>3000000</v>
      </c>
      <c r="K63" s="621"/>
      <c r="L63" s="531"/>
      <c r="M63" s="531"/>
      <c r="N63" s="531"/>
      <c r="O63" s="531"/>
      <c r="P63" s="531"/>
      <c r="Q63" s="531"/>
      <c r="R63" s="531"/>
      <c r="S63" s="531"/>
    </row>
    <row r="64" spans="1:11" ht="12" thickBot="1">
      <c r="A64" s="669"/>
      <c r="B64" s="670" t="s">
        <v>442</v>
      </c>
      <c r="C64" s="593" t="s">
        <v>435</v>
      </c>
      <c r="D64" s="670"/>
      <c r="E64" s="670"/>
      <c r="F64" s="670"/>
      <c r="G64" s="670"/>
      <c r="H64" s="671">
        <f>200000+200000</f>
        <v>400000</v>
      </c>
      <c r="I64" s="595"/>
      <c r="J64" s="596"/>
      <c r="K64" s="621"/>
    </row>
    <row r="65" spans="1:11" ht="20.25" customHeight="1">
      <c r="A65" s="745" t="s">
        <v>174</v>
      </c>
      <c r="B65" s="708"/>
      <c r="C65" s="709"/>
      <c r="D65" s="708"/>
      <c r="E65" s="708"/>
      <c r="F65" s="708"/>
      <c r="G65" s="708"/>
      <c r="H65" s="710"/>
      <c r="I65" s="711"/>
      <c r="J65" s="711"/>
      <c r="K65" s="621"/>
    </row>
    <row r="66" spans="1:19" s="753" customFormat="1" ht="15.75" customHeight="1" thickBot="1">
      <c r="A66" s="746" t="s">
        <v>175</v>
      </c>
      <c r="B66" s="747" t="s">
        <v>176</v>
      </c>
      <c r="C66" s="748"/>
      <c r="D66" s="747"/>
      <c r="E66" s="747"/>
      <c r="F66" s="747"/>
      <c r="G66" s="747"/>
      <c r="H66" s="749"/>
      <c r="I66" s="750"/>
      <c r="J66" s="750"/>
      <c r="K66" s="751"/>
      <c r="L66" s="752"/>
      <c r="M66" s="752"/>
      <c r="N66" s="746"/>
      <c r="O66" s="746"/>
      <c r="P66" s="746"/>
      <c r="Q66" s="746"/>
      <c r="R66" s="746"/>
      <c r="S66" s="746"/>
    </row>
    <row r="67" spans="1:11" ht="11.25" customHeight="1">
      <c r="A67" s="712"/>
      <c r="B67" s="713"/>
      <c r="C67" s="714"/>
      <c r="D67" s="713"/>
      <c r="E67" s="715"/>
      <c r="F67" s="903" t="s">
        <v>686</v>
      </c>
      <c r="G67" s="899" t="s">
        <v>414</v>
      </c>
      <c r="H67" s="901" t="s">
        <v>415</v>
      </c>
      <c r="I67" s="902"/>
      <c r="J67" s="711"/>
      <c r="K67" s="711"/>
    </row>
    <row r="68" spans="1:11" ht="21" customHeight="1" thickBot="1">
      <c r="A68" s="896" t="s">
        <v>173</v>
      </c>
      <c r="B68" s="897"/>
      <c r="C68" s="897"/>
      <c r="D68" s="897"/>
      <c r="E68" s="898"/>
      <c r="F68" s="904"/>
      <c r="G68" s="900"/>
      <c r="H68" s="720">
        <v>2005</v>
      </c>
      <c r="I68" s="721">
        <v>2006</v>
      </c>
      <c r="J68" s="711"/>
      <c r="K68" s="621"/>
    </row>
    <row r="69" spans="1:11" ht="12" thickBot="1">
      <c r="A69" s="716"/>
      <c r="B69" s="708"/>
      <c r="C69" s="709"/>
      <c r="D69" s="708"/>
      <c r="E69" s="717"/>
      <c r="F69" s="764">
        <f>SUM(F70:F72)</f>
        <v>36495944</v>
      </c>
      <c r="G69" s="718">
        <f>SUM(G70:G72)</f>
        <v>1412740</v>
      </c>
      <c r="H69" s="718">
        <f>SUM(H70:H72)</f>
        <v>2115680</v>
      </c>
      <c r="I69" s="719">
        <f>SUM(I70:I72)</f>
        <v>32967524</v>
      </c>
      <c r="J69" s="711"/>
      <c r="K69" s="621"/>
    </row>
    <row r="70" spans="1:19" s="732" customFormat="1" ht="12" thickBot="1">
      <c r="A70" s="722"/>
      <c r="B70" s="723"/>
      <c r="C70" s="724" t="s">
        <v>170</v>
      </c>
      <c r="D70" s="725"/>
      <c r="E70" s="725"/>
      <c r="F70" s="726">
        <f>SUM(G70:I70)</f>
        <v>27371958</v>
      </c>
      <c r="G70" s="726">
        <v>84555</v>
      </c>
      <c r="H70" s="726">
        <v>1586760</v>
      </c>
      <c r="I70" s="727">
        <v>25700643</v>
      </c>
      <c r="J70" s="728"/>
      <c r="K70" s="729"/>
      <c r="L70" s="730"/>
      <c r="M70" s="730"/>
      <c r="N70" s="731"/>
      <c r="O70" s="731"/>
      <c r="P70" s="731"/>
      <c r="Q70" s="731"/>
      <c r="R70" s="731"/>
      <c r="S70" s="731"/>
    </row>
    <row r="71" spans="1:19" s="732" customFormat="1" ht="11.25">
      <c r="A71" s="733"/>
      <c r="B71" s="734"/>
      <c r="C71" s="735" t="s">
        <v>644</v>
      </c>
      <c r="D71" s="736" t="s">
        <v>171</v>
      </c>
      <c r="E71" s="736"/>
      <c r="F71" s="737">
        <f>SUM(G71:I71)</f>
        <v>7823986</v>
      </c>
      <c r="G71" s="737">
        <v>28185</v>
      </c>
      <c r="H71" s="737">
        <v>528920</v>
      </c>
      <c r="I71" s="738">
        <v>7266881</v>
      </c>
      <c r="J71" s="728"/>
      <c r="K71" s="729"/>
      <c r="L71" s="730"/>
      <c r="M71" s="730"/>
      <c r="N71" s="731"/>
      <c r="O71" s="731"/>
      <c r="P71" s="731"/>
      <c r="Q71" s="731"/>
      <c r="R71" s="731"/>
      <c r="S71" s="731"/>
    </row>
    <row r="72" spans="1:19" s="732" customFormat="1" ht="12" thickBot="1">
      <c r="A72" s="739"/>
      <c r="B72" s="740"/>
      <c r="C72" s="741"/>
      <c r="D72" s="740" t="s">
        <v>172</v>
      </c>
      <c r="E72" s="740"/>
      <c r="F72" s="742">
        <f>SUM(G72:I72)</f>
        <v>1300000</v>
      </c>
      <c r="G72" s="743">
        <v>1300000</v>
      </c>
      <c r="H72" s="743"/>
      <c r="I72" s="744"/>
      <c r="J72" s="728"/>
      <c r="K72" s="729"/>
      <c r="L72" s="730"/>
      <c r="M72" s="730"/>
      <c r="N72" s="731"/>
      <c r="O72" s="731"/>
      <c r="P72" s="731"/>
      <c r="Q72" s="731"/>
      <c r="R72" s="731"/>
      <c r="S72" s="731"/>
    </row>
    <row r="73" spans="2:11" ht="11.25">
      <c r="B73" s="672" t="s">
        <v>493</v>
      </c>
      <c r="C73" s="673"/>
      <c r="D73" s="673"/>
      <c r="E73" s="673"/>
      <c r="F73" s="673"/>
      <c r="G73" s="673"/>
      <c r="H73" s="673"/>
      <c r="I73" s="673"/>
      <c r="J73" s="673"/>
      <c r="K73" s="621"/>
    </row>
    <row r="74" spans="1:11" ht="26.25" customHeight="1">
      <c r="A74" s="674" t="s">
        <v>430</v>
      </c>
      <c r="B74" s="869" t="s">
        <v>494</v>
      </c>
      <c r="C74" s="870"/>
      <c r="D74" s="870"/>
      <c r="E74" s="870"/>
      <c r="F74" s="870"/>
      <c r="G74" s="870"/>
      <c r="H74" s="870"/>
      <c r="I74" s="870"/>
      <c r="J74" s="870"/>
      <c r="K74" s="621"/>
    </row>
    <row r="75" spans="1:11" ht="15.75">
      <c r="A75" s="675" t="s">
        <v>446</v>
      </c>
      <c r="B75" s="862" t="s">
        <v>495</v>
      </c>
      <c r="C75" s="863"/>
      <c r="D75" s="863"/>
      <c r="E75" s="863"/>
      <c r="F75" s="863"/>
      <c r="G75" s="863"/>
      <c r="H75" s="863"/>
      <c r="I75" s="863"/>
      <c r="J75" s="863"/>
      <c r="K75" s="621"/>
    </row>
    <row r="76" spans="2:11" ht="11.25">
      <c r="B76" s="864"/>
      <c r="C76" s="864"/>
      <c r="D76" s="864"/>
      <c r="E76" s="864"/>
      <c r="F76" s="864"/>
      <c r="G76" s="864"/>
      <c r="H76" s="864"/>
      <c r="I76" s="864"/>
      <c r="J76" s="864"/>
      <c r="K76" s="621"/>
    </row>
    <row r="77" ht="11.25">
      <c r="K77" s="621"/>
    </row>
    <row r="78" ht="11.25">
      <c r="K78" s="621"/>
    </row>
    <row r="79" ht="11.25">
      <c r="K79" s="621"/>
    </row>
    <row r="80" ht="11.25">
      <c r="K80" s="621"/>
    </row>
    <row r="81" ht="11.25">
      <c r="K81" s="621"/>
    </row>
    <row r="82" ht="11.25">
      <c r="K82" s="621"/>
    </row>
    <row r="83" ht="11.25">
      <c r="K83" s="621"/>
    </row>
    <row r="84" ht="11.25">
      <c r="K84" s="621"/>
    </row>
    <row r="85" ht="11.25">
      <c r="K85" s="621"/>
    </row>
    <row r="86" ht="11.25">
      <c r="K86" s="621"/>
    </row>
    <row r="87" ht="11.25">
      <c r="K87" s="621"/>
    </row>
    <row r="88" ht="11.25">
      <c r="K88" s="621"/>
    </row>
    <row r="89" ht="11.25">
      <c r="K89" s="621"/>
    </row>
    <row r="90" ht="11.25">
      <c r="K90" s="621"/>
    </row>
    <row r="91" ht="11.25">
      <c r="K91" s="621"/>
    </row>
    <row r="92" ht="11.25">
      <c r="K92" s="621"/>
    </row>
    <row r="93" ht="11.25">
      <c r="K93" s="621"/>
    </row>
    <row r="94" ht="11.25">
      <c r="K94" s="621"/>
    </row>
    <row r="95" ht="11.25">
      <c r="K95" s="621"/>
    </row>
    <row r="96" ht="11.25">
      <c r="K96" s="621"/>
    </row>
    <row r="97" ht="11.25">
      <c r="K97" s="621"/>
    </row>
    <row r="98" ht="11.25">
      <c r="K98" s="621"/>
    </row>
    <row r="99" ht="11.25">
      <c r="K99" s="621"/>
    </row>
    <row r="100" ht="11.25">
      <c r="K100" s="621"/>
    </row>
    <row r="101" ht="11.25">
      <c r="K101" s="621"/>
    </row>
    <row r="102" ht="11.25">
      <c r="K102" s="621"/>
    </row>
    <row r="103" ht="11.25">
      <c r="K103" s="621"/>
    </row>
    <row r="104" ht="11.25">
      <c r="K104" s="621"/>
    </row>
    <row r="105" ht="11.25">
      <c r="K105" s="621"/>
    </row>
    <row r="106" ht="11.25">
      <c r="K106" s="621"/>
    </row>
    <row r="107" ht="11.25">
      <c r="K107" s="621"/>
    </row>
    <row r="108" ht="11.25">
      <c r="K108" s="621"/>
    </row>
    <row r="109" ht="11.25">
      <c r="K109" s="621"/>
    </row>
    <row r="110" ht="11.25">
      <c r="K110" s="621"/>
    </row>
    <row r="111" ht="11.25">
      <c r="K111" s="621"/>
    </row>
    <row r="112" ht="11.25">
      <c r="K112" s="621"/>
    </row>
    <row r="113" ht="11.25">
      <c r="K113" s="621"/>
    </row>
    <row r="114" ht="11.25">
      <c r="K114" s="621"/>
    </row>
    <row r="115" ht="11.25">
      <c r="K115" s="621"/>
    </row>
    <row r="116" ht="11.25">
      <c r="K116" s="621"/>
    </row>
    <row r="117" ht="11.25">
      <c r="K117" s="621"/>
    </row>
    <row r="118" ht="11.25">
      <c r="K118" s="621"/>
    </row>
  </sheetData>
  <mergeCells count="24">
    <mergeCell ref="A68:E68"/>
    <mergeCell ref="G67:G68"/>
    <mergeCell ref="H67:I67"/>
    <mergeCell ref="F67:F68"/>
    <mergeCell ref="D31:D32"/>
    <mergeCell ref="A2:J2"/>
    <mergeCell ref="H5:J5"/>
    <mergeCell ref="G5:G6"/>
    <mergeCell ref="F5:F6"/>
    <mergeCell ref="E5:E6"/>
    <mergeCell ref="D5:D6"/>
    <mergeCell ref="B3:J3"/>
    <mergeCell ref="B5:B6"/>
    <mergeCell ref="A5:A6"/>
    <mergeCell ref="C5:C6"/>
    <mergeCell ref="B75:J76"/>
    <mergeCell ref="B20:C20"/>
    <mergeCell ref="B12:G12"/>
    <mergeCell ref="B74:J74"/>
    <mergeCell ref="B28:C28"/>
    <mergeCell ref="B55:C55"/>
    <mergeCell ref="B58:C58"/>
    <mergeCell ref="B30:B32"/>
    <mergeCell ref="C30:C32"/>
  </mergeCells>
  <printOptions/>
  <pageMargins left="0.51" right="0.36" top="0.38" bottom="0.29" header="0.23" footer="0.17"/>
  <pageSetup horizontalDpi="300" verticalDpi="3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D9" sqref="D9"/>
    </sheetView>
  </sheetViews>
  <sheetFormatPr defaultColWidth="9.140625" defaultRowHeight="12"/>
  <cols>
    <col min="1" max="1" width="49.00390625" style="677" customWidth="1"/>
    <col min="2" max="2" width="13.28125" style="677" customWidth="1"/>
    <col min="3" max="3" width="13.140625" style="677" customWidth="1"/>
    <col min="4" max="4" width="13.28125" style="677" customWidth="1"/>
    <col min="5" max="5" width="12.8515625" style="677" customWidth="1"/>
    <col min="6" max="7" width="13.140625" style="677" customWidth="1"/>
    <col min="8" max="8" width="13.28125" style="677" customWidth="1"/>
    <col min="9" max="9" width="13.140625" style="677" customWidth="1"/>
    <col min="10" max="10" width="12.7109375" style="677" customWidth="1"/>
    <col min="11" max="16384" width="9.28125" style="677" customWidth="1"/>
  </cols>
  <sheetData>
    <row r="1" ht="11.25">
      <c r="J1" s="786" t="s">
        <v>767</v>
      </c>
    </row>
    <row r="2" spans="1:10" ht="25.5" customHeight="1">
      <c r="A2" s="482"/>
      <c r="B2" s="906" t="s">
        <v>40</v>
      </c>
      <c r="C2" s="906"/>
      <c r="D2" s="906"/>
      <c r="E2" s="906"/>
      <c r="F2" s="906"/>
      <c r="G2" s="906"/>
      <c r="H2" s="406"/>
      <c r="I2" s="406"/>
      <c r="J2" s="786"/>
    </row>
    <row r="3" spans="1:10" ht="10.5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</row>
    <row r="4" spans="1:10" s="678" customFormat="1" ht="23.25" customHeight="1">
      <c r="A4" s="907" t="s">
        <v>41</v>
      </c>
      <c r="B4" s="907"/>
      <c r="C4" s="907"/>
      <c r="D4" s="907"/>
      <c r="E4" s="907"/>
      <c r="F4" s="907"/>
      <c r="G4" s="907"/>
      <c r="H4" s="907"/>
      <c r="I4" s="907"/>
      <c r="J4" s="907"/>
    </row>
    <row r="5" spans="1:10" ht="10.5" customHeight="1" thickBot="1">
      <c r="A5" s="679"/>
      <c r="B5" s="407"/>
      <c r="C5" s="680"/>
      <c r="D5" s="407"/>
      <c r="E5" s="482"/>
      <c r="F5" s="482"/>
      <c r="G5" s="482"/>
      <c r="H5" s="482"/>
      <c r="I5" s="482"/>
      <c r="J5" s="681" t="s">
        <v>42</v>
      </c>
    </row>
    <row r="6" spans="1:10" s="684" customFormat="1" ht="24.75" customHeight="1" thickBot="1">
      <c r="A6" s="682" t="s">
        <v>43</v>
      </c>
      <c r="B6" s="408">
        <v>2004</v>
      </c>
      <c r="C6" s="408">
        <v>2005</v>
      </c>
      <c r="D6" s="408">
        <v>2006</v>
      </c>
      <c r="E6" s="408">
        <v>2007</v>
      </c>
      <c r="F6" s="408">
        <v>2008</v>
      </c>
      <c r="G6" s="408">
        <v>2009</v>
      </c>
      <c r="H6" s="408">
        <v>2010</v>
      </c>
      <c r="I6" s="408">
        <v>2011</v>
      </c>
      <c r="J6" s="683">
        <v>2012</v>
      </c>
    </row>
    <row r="7" spans="1:10" ht="18" customHeight="1" thickBot="1">
      <c r="A7" s="685" t="s">
        <v>135</v>
      </c>
      <c r="B7" s="409">
        <v>473222139</v>
      </c>
      <c r="C7" s="410">
        <v>503724475</v>
      </c>
      <c r="D7" s="410">
        <v>508761720</v>
      </c>
      <c r="E7" s="410">
        <v>513849337</v>
      </c>
      <c r="F7" s="410">
        <v>518987830</v>
      </c>
      <c r="G7" s="410">
        <v>524177708</v>
      </c>
      <c r="H7" s="410">
        <v>529419485</v>
      </c>
      <c r="I7" s="410">
        <v>534713680</v>
      </c>
      <c r="J7" s="411">
        <v>540060817</v>
      </c>
    </row>
    <row r="8" spans="1:10" ht="19.5" customHeight="1" thickBot="1">
      <c r="A8" s="685" t="s">
        <v>419</v>
      </c>
      <c r="B8" s="409">
        <v>507547657</v>
      </c>
      <c r="C8" s="410">
        <v>625964588</v>
      </c>
      <c r="D8" s="410">
        <v>632936800</v>
      </c>
      <c r="E8" s="410">
        <v>639266200</v>
      </c>
      <c r="F8" s="410">
        <v>645658900</v>
      </c>
      <c r="G8" s="410">
        <v>652115500</v>
      </c>
      <c r="H8" s="410">
        <v>658636700</v>
      </c>
      <c r="I8" s="410">
        <v>665223000</v>
      </c>
      <c r="J8" s="411">
        <v>671875200</v>
      </c>
    </row>
    <row r="9" spans="1:10" ht="28.5" customHeight="1">
      <c r="A9" s="686" t="s">
        <v>624</v>
      </c>
      <c r="B9" s="412">
        <v>6019181</v>
      </c>
      <c r="C9" s="687">
        <v>3003064</v>
      </c>
      <c r="D9" s="412"/>
      <c r="E9" s="412"/>
      <c r="F9" s="412"/>
      <c r="G9" s="412"/>
      <c r="H9" s="412"/>
      <c r="I9" s="412"/>
      <c r="J9" s="688"/>
    </row>
    <row r="10" spans="1:10" ht="12.75" thickBot="1">
      <c r="A10" s="689" t="s">
        <v>395</v>
      </c>
      <c r="B10" s="413">
        <v>479360</v>
      </c>
      <c r="C10" s="690">
        <v>157394</v>
      </c>
      <c r="D10" s="413"/>
      <c r="E10" s="413"/>
      <c r="F10" s="413"/>
      <c r="G10" s="413"/>
      <c r="H10" s="413"/>
      <c r="I10" s="413"/>
      <c r="J10" s="439"/>
    </row>
    <row r="11" spans="1:10" ht="15" customHeight="1">
      <c r="A11" s="691" t="s">
        <v>44</v>
      </c>
      <c r="B11" s="414">
        <v>22100000</v>
      </c>
      <c r="C11" s="692">
        <v>29800000</v>
      </c>
      <c r="D11" s="414">
        <v>38300000</v>
      </c>
      <c r="E11" s="414">
        <v>40400000</v>
      </c>
      <c r="F11" s="414">
        <v>43600000</v>
      </c>
      <c r="G11" s="414"/>
      <c r="H11" s="414"/>
      <c r="I11" s="414"/>
      <c r="J11" s="693"/>
    </row>
    <row r="12" spans="1:10" ht="12.75" thickBot="1">
      <c r="A12" s="451" t="s">
        <v>395</v>
      </c>
      <c r="B12" s="415">
        <v>10082663</v>
      </c>
      <c r="C12" s="694">
        <v>12342675</v>
      </c>
      <c r="D12" s="415">
        <v>10362490</v>
      </c>
      <c r="E12" s="415">
        <v>6326050</v>
      </c>
      <c r="F12" s="415">
        <v>3098230</v>
      </c>
      <c r="G12" s="415"/>
      <c r="H12" s="415"/>
      <c r="I12" s="415"/>
      <c r="J12" s="452"/>
    </row>
    <row r="13" spans="1:10" ht="12">
      <c r="A13" s="447" t="s">
        <v>45</v>
      </c>
      <c r="B13" s="416">
        <v>3000000</v>
      </c>
      <c r="C13" s="448"/>
      <c r="D13" s="416"/>
      <c r="E13" s="416"/>
      <c r="F13" s="416"/>
      <c r="G13" s="416"/>
      <c r="H13" s="416"/>
      <c r="I13" s="416"/>
      <c r="J13" s="695"/>
    </row>
    <row r="14" spans="1:10" ht="12.75" thickBot="1">
      <c r="A14" s="689" t="s">
        <v>395</v>
      </c>
      <c r="B14" s="413">
        <v>14154</v>
      </c>
      <c r="C14" s="690"/>
      <c r="D14" s="413"/>
      <c r="E14" s="413"/>
      <c r="F14" s="413"/>
      <c r="G14" s="413"/>
      <c r="H14" s="413"/>
      <c r="I14" s="413"/>
      <c r="J14" s="439"/>
    </row>
    <row r="15" spans="1:10" ht="12">
      <c r="A15" s="696" t="s">
        <v>46</v>
      </c>
      <c r="B15" s="414"/>
      <c r="C15" s="692">
        <v>0</v>
      </c>
      <c r="D15" s="414">
        <v>0</v>
      </c>
      <c r="E15" s="414">
        <v>0</v>
      </c>
      <c r="F15" s="414">
        <v>0</v>
      </c>
      <c r="G15" s="414">
        <v>20000000</v>
      </c>
      <c r="H15" s="414">
        <v>20000000</v>
      </c>
      <c r="I15" s="414"/>
      <c r="J15" s="693"/>
    </row>
    <row r="16" spans="1:10" ht="12.75" thickBot="1">
      <c r="A16" s="689" t="s">
        <v>395</v>
      </c>
      <c r="B16" s="413">
        <v>500000</v>
      </c>
      <c r="C16" s="690">
        <v>2995616</v>
      </c>
      <c r="D16" s="413">
        <v>2880000</v>
      </c>
      <c r="E16" s="413">
        <v>2480000</v>
      </c>
      <c r="F16" s="413">
        <v>2486795</v>
      </c>
      <c r="G16" s="413">
        <v>2014575</v>
      </c>
      <c r="H16" s="413">
        <v>774575</v>
      </c>
      <c r="I16" s="413"/>
      <c r="J16" s="439"/>
    </row>
    <row r="17" spans="1:10" ht="17.25" customHeight="1">
      <c r="A17" s="417" t="s">
        <v>47</v>
      </c>
      <c r="B17" s="418"/>
      <c r="C17" s="418"/>
      <c r="D17" s="419"/>
      <c r="E17" s="419"/>
      <c r="F17" s="419"/>
      <c r="G17" s="419">
        <v>17500000</v>
      </c>
      <c r="H17" s="419">
        <v>17500000</v>
      </c>
      <c r="I17" s="419">
        <v>17500000</v>
      </c>
      <c r="J17" s="420">
        <v>17500000</v>
      </c>
    </row>
    <row r="18" spans="1:10" ht="22.5">
      <c r="A18" s="421" t="s">
        <v>48</v>
      </c>
      <c r="B18" s="422"/>
      <c r="C18" s="422"/>
      <c r="D18" s="423"/>
      <c r="E18" s="423"/>
      <c r="F18" s="423"/>
      <c r="G18" s="423">
        <v>5350000</v>
      </c>
      <c r="H18" s="423">
        <v>5350000</v>
      </c>
      <c r="I18" s="423">
        <v>5350000</v>
      </c>
      <c r="J18" s="424">
        <v>5350000</v>
      </c>
    </row>
    <row r="19" spans="1:10" ht="11.25">
      <c r="A19" s="425" t="s">
        <v>49</v>
      </c>
      <c r="B19" s="426"/>
      <c r="C19" s="426"/>
      <c r="D19" s="427"/>
      <c r="E19" s="427"/>
      <c r="F19" s="427"/>
      <c r="G19" s="427">
        <v>12150000</v>
      </c>
      <c r="H19" s="427">
        <v>12150000</v>
      </c>
      <c r="I19" s="427">
        <v>12150000</v>
      </c>
      <c r="J19" s="428">
        <v>12150000</v>
      </c>
    </row>
    <row r="20" spans="1:10" ht="22.5">
      <c r="A20" s="429" t="s">
        <v>654</v>
      </c>
      <c r="B20" s="426"/>
      <c r="C20" s="697">
        <v>866700</v>
      </c>
      <c r="D20" s="430">
        <v>1626400</v>
      </c>
      <c r="E20" s="430">
        <v>1412400</v>
      </c>
      <c r="F20" s="430">
        <v>1412400</v>
      </c>
      <c r="G20" s="430">
        <v>1213988</v>
      </c>
      <c r="H20" s="430">
        <v>926888</v>
      </c>
      <c r="I20" s="430">
        <v>573788</v>
      </c>
      <c r="J20" s="431">
        <v>220688</v>
      </c>
    </row>
    <row r="21" spans="1:10" ht="11.25">
      <c r="A21" s="432" t="s">
        <v>50</v>
      </c>
      <c r="B21" s="433"/>
      <c r="C21" s="698">
        <v>1968300</v>
      </c>
      <c r="D21" s="434">
        <v>3693600</v>
      </c>
      <c r="E21" s="434">
        <v>3207600</v>
      </c>
      <c r="F21" s="434">
        <v>3207600</v>
      </c>
      <c r="G21" s="434">
        <v>3708788</v>
      </c>
      <c r="H21" s="434">
        <v>2706413</v>
      </c>
      <c r="I21" s="434">
        <v>1303088</v>
      </c>
      <c r="J21" s="435">
        <v>501188</v>
      </c>
    </row>
    <row r="22" spans="1:10" ht="12.75" thickBot="1">
      <c r="A22" s="436" t="s">
        <v>51</v>
      </c>
      <c r="B22" s="437"/>
      <c r="C22" s="437">
        <v>2835000</v>
      </c>
      <c r="D22" s="438">
        <v>5320000</v>
      </c>
      <c r="E22" s="438">
        <v>4620000</v>
      </c>
      <c r="F22" s="438">
        <v>4620000</v>
      </c>
      <c r="G22" s="438">
        <v>4922776</v>
      </c>
      <c r="H22" s="438">
        <v>3633301</v>
      </c>
      <c r="I22" s="413">
        <v>1876876</v>
      </c>
      <c r="J22" s="439">
        <v>721876</v>
      </c>
    </row>
    <row r="23" spans="1:10" ht="17.25" customHeight="1">
      <c r="A23" s="440" t="s">
        <v>52</v>
      </c>
      <c r="B23" s="418"/>
      <c r="C23" s="419"/>
      <c r="D23" s="419"/>
      <c r="E23" s="419"/>
      <c r="F23" s="419"/>
      <c r="G23" s="419">
        <v>0</v>
      </c>
      <c r="H23" s="419">
        <v>16000000</v>
      </c>
      <c r="I23" s="419">
        <v>16000000</v>
      </c>
      <c r="J23" s="420">
        <v>15000000</v>
      </c>
    </row>
    <row r="24" spans="1:10" ht="22.5">
      <c r="A24" s="421" t="s">
        <v>48</v>
      </c>
      <c r="B24" s="422"/>
      <c r="C24" s="422"/>
      <c r="D24" s="423"/>
      <c r="E24" s="423"/>
      <c r="F24" s="423"/>
      <c r="G24" s="423"/>
      <c r="H24" s="423">
        <v>16000000</v>
      </c>
      <c r="I24" s="423">
        <v>16000000</v>
      </c>
      <c r="J24" s="424">
        <v>15000000</v>
      </c>
    </row>
    <row r="25" spans="1:10" ht="24" customHeight="1">
      <c r="A25" s="429" t="s">
        <v>654</v>
      </c>
      <c r="B25" s="426"/>
      <c r="C25" s="426"/>
      <c r="D25" s="430">
        <v>1786000</v>
      </c>
      <c r="E25" s="430">
        <v>3102000</v>
      </c>
      <c r="F25" s="430">
        <v>3102000</v>
      </c>
      <c r="G25" s="430">
        <v>3102000</v>
      </c>
      <c r="H25" s="430">
        <v>2706000</v>
      </c>
      <c r="I25" s="430">
        <v>1650000</v>
      </c>
      <c r="J25" s="431">
        <v>594000</v>
      </c>
    </row>
    <row r="26" spans="1:10" ht="12.75" thickBot="1">
      <c r="A26" s="441" t="s">
        <v>51</v>
      </c>
      <c r="B26" s="442"/>
      <c r="C26" s="442"/>
      <c r="D26" s="442">
        <v>1786000</v>
      </c>
      <c r="E26" s="442">
        <v>3102000</v>
      </c>
      <c r="F26" s="442">
        <v>3102000</v>
      </c>
      <c r="G26" s="442">
        <v>3102000</v>
      </c>
      <c r="H26" s="442">
        <v>2706000</v>
      </c>
      <c r="I26" s="442">
        <v>1650000</v>
      </c>
      <c r="J26" s="443">
        <v>594000</v>
      </c>
    </row>
    <row r="27" spans="1:10" ht="21.75" customHeight="1">
      <c r="A27" s="440" t="s">
        <v>53</v>
      </c>
      <c r="B27" s="418"/>
      <c r="C27" s="419"/>
      <c r="D27" s="419"/>
      <c r="E27" s="419"/>
      <c r="F27" s="419"/>
      <c r="G27" s="419"/>
      <c r="H27" s="419"/>
      <c r="I27" s="419">
        <v>11250000</v>
      </c>
      <c r="J27" s="420">
        <v>11250000</v>
      </c>
    </row>
    <row r="28" spans="1:10" ht="22.5">
      <c r="A28" s="421" t="s">
        <v>48</v>
      </c>
      <c r="B28" s="444"/>
      <c r="C28" s="699"/>
      <c r="D28" s="445"/>
      <c r="E28" s="445"/>
      <c r="F28" s="445"/>
      <c r="G28" s="445"/>
      <c r="H28" s="445"/>
      <c r="I28" s="445">
        <v>11250000</v>
      </c>
      <c r="J28" s="446">
        <v>11250000</v>
      </c>
    </row>
    <row r="29" spans="1:10" ht="26.25" customHeight="1">
      <c r="A29" s="429" t="s">
        <v>654</v>
      </c>
      <c r="B29" s="426"/>
      <c r="C29" s="426"/>
      <c r="D29" s="427"/>
      <c r="E29" s="430">
        <v>742500</v>
      </c>
      <c r="F29" s="430">
        <v>1485000</v>
      </c>
      <c r="G29" s="430">
        <v>1485000</v>
      </c>
      <c r="H29" s="430">
        <v>1485000</v>
      </c>
      <c r="I29" s="430">
        <v>872438</v>
      </c>
      <c r="J29" s="431">
        <v>464063</v>
      </c>
    </row>
    <row r="30" spans="1:10" ht="12.75" thickBot="1">
      <c r="A30" s="441" t="s">
        <v>51</v>
      </c>
      <c r="B30" s="442">
        <v>0</v>
      </c>
      <c r="C30" s="442">
        <v>0</v>
      </c>
      <c r="D30" s="442">
        <v>0</v>
      </c>
      <c r="E30" s="442">
        <v>742500</v>
      </c>
      <c r="F30" s="442">
        <v>1485000</v>
      </c>
      <c r="G30" s="442">
        <v>1485000</v>
      </c>
      <c r="H30" s="442">
        <v>1485000</v>
      </c>
      <c r="I30" s="442">
        <v>872438</v>
      </c>
      <c r="J30" s="443">
        <v>464063</v>
      </c>
    </row>
    <row r="31" spans="1:10" ht="19.5" customHeight="1">
      <c r="A31" s="447" t="s">
        <v>54</v>
      </c>
      <c r="B31" s="448"/>
      <c r="C31" s="448">
        <v>200000</v>
      </c>
      <c r="D31" s="416">
        <v>200000</v>
      </c>
      <c r="E31" s="416">
        <v>200000</v>
      </c>
      <c r="F31" s="416">
        <v>200000</v>
      </c>
      <c r="G31" s="416"/>
      <c r="H31" s="449"/>
      <c r="I31" s="449"/>
      <c r="J31" s="450"/>
    </row>
    <row r="32" spans="1:10" ht="17.25" customHeight="1" thickBot="1">
      <c r="A32" s="451" t="s">
        <v>55</v>
      </c>
      <c r="B32" s="415">
        <v>13484</v>
      </c>
      <c r="C32" s="694">
        <v>28000</v>
      </c>
      <c r="D32" s="415">
        <v>20000</v>
      </c>
      <c r="E32" s="415">
        <v>12000</v>
      </c>
      <c r="F32" s="415">
        <v>4000</v>
      </c>
      <c r="G32" s="415"/>
      <c r="H32" s="415"/>
      <c r="I32" s="415"/>
      <c r="J32" s="452"/>
    </row>
    <row r="33" spans="1:10" ht="18.75" customHeight="1">
      <c r="A33" s="453" t="s">
        <v>56</v>
      </c>
      <c r="B33" s="419">
        <v>31119181</v>
      </c>
      <c r="C33" s="419">
        <v>33003064</v>
      </c>
      <c r="D33" s="419">
        <v>38500000</v>
      </c>
      <c r="E33" s="419">
        <v>40600000</v>
      </c>
      <c r="F33" s="419">
        <v>43800000</v>
      </c>
      <c r="G33" s="419">
        <v>37500000</v>
      </c>
      <c r="H33" s="419">
        <v>53500000</v>
      </c>
      <c r="I33" s="419">
        <v>44750000</v>
      </c>
      <c r="J33" s="420">
        <v>43750000</v>
      </c>
    </row>
    <row r="34" spans="1:10" ht="18.75" customHeight="1">
      <c r="A34" s="454" t="s">
        <v>57</v>
      </c>
      <c r="B34" s="455">
        <v>11089661</v>
      </c>
      <c r="C34" s="455">
        <v>18358685</v>
      </c>
      <c r="D34" s="455">
        <v>20368490</v>
      </c>
      <c r="E34" s="455">
        <v>17282550</v>
      </c>
      <c r="F34" s="455">
        <v>14796025</v>
      </c>
      <c r="G34" s="455">
        <v>11524351</v>
      </c>
      <c r="H34" s="455">
        <v>8598876</v>
      </c>
      <c r="I34" s="455">
        <v>4399314</v>
      </c>
      <c r="J34" s="456">
        <v>1779939</v>
      </c>
    </row>
    <row r="35" spans="1:10" ht="18.75" customHeight="1" thickBot="1">
      <c r="A35" s="457" t="s">
        <v>58</v>
      </c>
      <c r="B35" s="458">
        <v>42208842</v>
      </c>
      <c r="C35" s="458">
        <v>51361749</v>
      </c>
      <c r="D35" s="458">
        <v>58868490</v>
      </c>
      <c r="E35" s="458">
        <v>57882550</v>
      </c>
      <c r="F35" s="458">
        <v>58596025</v>
      </c>
      <c r="G35" s="458">
        <v>49024351</v>
      </c>
      <c r="H35" s="458">
        <v>62098876</v>
      </c>
      <c r="I35" s="458">
        <v>49149314</v>
      </c>
      <c r="J35" s="459">
        <v>45529939</v>
      </c>
    </row>
    <row r="36" spans="1:10" ht="25.5" thickBot="1" thickTop="1">
      <c r="A36" s="460" t="s">
        <v>59</v>
      </c>
      <c r="B36" s="461">
        <v>0.0832</v>
      </c>
      <c r="C36" s="461">
        <v>0.0821</v>
      </c>
      <c r="D36" s="461">
        <v>0.093</v>
      </c>
      <c r="E36" s="461">
        <v>0.0905</v>
      </c>
      <c r="F36" s="461">
        <v>0.0908</v>
      </c>
      <c r="G36" s="461">
        <v>0.0752</v>
      </c>
      <c r="H36" s="461">
        <v>0.0943</v>
      </c>
      <c r="I36" s="461">
        <v>0.0739</v>
      </c>
      <c r="J36" s="462">
        <v>0.0678</v>
      </c>
    </row>
    <row r="37" spans="1:10" ht="36">
      <c r="A37" s="463" t="s">
        <v>263</v>
      </c>
      <c r="B37" s="464">
        <v>32126179</v>
      </c>
      <c r="C37" s="464">
        <v>38152374</v>
      </c>
      <c r="D37" s="464">
        <v>45093600</v>
      </c>
      <c r="E37" s="464">
        <v>46299600</v>
      </c>
      <c r="F37" s="464">
        <v>49498395</v>
      </c>
      <c r="G37" s="464">
        <v>37873363</v>
      </c>
      <c r="H37" s="464">
        <v>35630988</v>
      </c>
      <c r="I37" s="464">
        <v>13453088</v>
      </c>
      <c r="J37" s="465">
        <v>12651188</v>
      </c>
    </row>
    <row r="38" spans="1:10" ht="36.75" thickBot="1">
      <c r="A38" s="466" t="s">
        <v>264</v>
      </c>
      <c r="B38" s="467">
        <v>0.0633</v>
      </c>
      <c r="C38" s="467">
        <v>0.0609</v>
      </c>
      <c r="D38" s="467">
        <v>0.0712</v>
      </c>
      <c r="E38" s="467">
        <v>0.0724</v>
      </c>
      <c r="F38" s="467">
        <v>0.0767</v>
      </c>
      <c r="G38" s="467">
        <v>0.0581</v>
      </c>
      <c r="H38" s="467">
        <v>0.0541</v>
      </c>
      <c r="I38" s="467">
        <v>0.0202</v>
      </c>
      <c r="J38" s="468">
        <v>0.0188</v>
      </c>
    </row>
    <row r="39" spans="1:10" ht="35.25" customHeight="1">
      <c r="A39" s="469" t="s">
        <v>60</v>
      </c>
      <c r="B39" s="470">
        <v>195903064</v>
      </c>
      <c r="C39" s="470">
        <v>232900000</v>
      </c>
      <c r="D39" s="470">
        <v>241400000</v>
      </c>
      <c r="E39" s="470">
        <v>223300000</v>
      </c>
      <c r="F39" s="470">
        <v>179500000</v>
      </c>
      <c r="G39" s="470">
        <v>142000000</v>
      </c>
      <c r="H39" s="470">
        <v>88500000</v>
      </c>
      <c r="I39" s="470">
        <v>43750000</v>
      </c>
      <c r="J39" s="471">
        <v>0</v>
      </c>
    </row>
    <row r="40" spans="1:10" ht="24.75" thickBot="1">
      <c r="A40" s="472" t="s">
        <v>61</v>
      </c>
      <c r="B40" s="473">
        <v>0.386</v>
      </c>
      <c r="C40" s="473">
        <v>0.3721</v>
      </c>
      <c r="D40" s="473">
        <v>0.3814</v>
      </c>
      <c r="E40" s="473">
        <v>0.3493</v>
      </c>
      <c r="F40" s="473">
        <v>0.278</v>
      </c>
      <c r="G40" s="473">
        <v>0.2178</v>
      </c>
      <c r="H40" s="473">
        <v>0.1344</v>
      </c>
      <c r="I40" s="473">
        <v>0.0658</v>
      </c>
      <c r="J40" s="474">
        <v>0</v>
      </c>
    </row>
    <row r="41" spans="1:10" ht="39.75" customHeight="1" thickTop="1">
      <c r="A41" s="475" t="s">
        <v>62</v>
      </c>
      <c r="B41" s="476">
        <v>195903064</v>
      </c>
      <c r="C41" s="476">
        <v>211500000</v>
      </c>
      <c r="D41" s="476">
        <v>173000000</v>
      </c>
      <c r="E41" s="476">
        <v>132400000</v>
      </c>
      <c r="F41" s="476">
        <v>88600000</v>
      </c>
      <c r="G41" s="476">
        <v>56450000</v>
      </c>
      <c r="H41" s="476">
        <v>24300000</v>
      </c>
      <c r="I41" s="476">
        <v>12150000</v>
      </c>
      <c r="J41" s="477">
        <v>0</v>
      </c>
    </row>
    <row r="42" spans="1:10" ht="38.25" customHeight="1" thickBot="1">
      <c r="A42" s="478" t="s">
        <v>63</v>
      </c>
      <c r="B42" s="479">
        <v>0.386</v>
      </c>
      <c r="C42" s="479">
        <v>0.3379</v>
      </c>
      <c r="D42" s="479">
        <v>0.2733</v>
      </c>
      <c r="E42" s="479">
        <v>0.2071</v>
      </c>
      <c r="F42" s="479">
        <v>0.1372</v>
      </c>
      <c r="G42" s="479">
        <v>0.0866</v>
      </c>
      <c r="H42" s="479">
        <v>0.0369</v>
      </c>
      <c r="I42" s="479">
        <v>0.0183</v>
      </c>
      <c r="J42" s="480">
        <v>0</v>
      </c>
    </row>
    <row r="43" spans="1:10" ht="12">
      <c r="A43" s="481"/>
      <c r="B43" s="482"/>
      <c r="C43" s="482"/>
      <c r="D43" s="483"/>
      <c r="E43" s="482"/>
      <c r="F43" s="482"/>
      <c r="G43" s="482"/>
      <c r="H43" s="482"/>
      <c r="I43" s="482"/>
      <c r="J43" s="482"/>
    </row>
    <row r="44" spans="1:10" ht="39.75" customHeight="1">
      <c r="A44" s="905" t="s">
        <v>265</v>
      </c>
      <c r="B44" s="905"/>
      <c r="C44" s="905"/>
      <c r="D44" s="905"/>
      <c r="E44" s="905"/>
      <c r="F44" s="905"/>
      <c r="G44" s="905"/>
      <c r="H44" s="905"/>
      <c r="I44" s="905"/>
      <c r="J44" s="905"/>
    </row>
    <row r="45" spans="1:10" ht="12">
      <c r="A45" s="484" t="s">
        <v>64</v>
      </c>
      <c r="B45" s="482"/>
      <c r="C45" s="482"/>
      <c r="D45" s="485"/>
      <c r="E45" s="482"/>
      <c r="F45" s="482"/>
      <c r="G45" s="482"/>
      <c r="H45" s="482"/>
      <c r="I45" s="482"/>
      <c r="J45" s="482"/>
    </row>
    <row r="46" spans="1:10" ht="12.75" thickBot="1">
      <c r="A46" s="481"/>
      <c r="B46" s="482"/>
      <c r="C46" s="482"/>
      <c r="D46" s="482"/>
      <c r="E46" s="482"/>
      <c r="F46" s="482"/>
      <c r="G46" s="482"/>
      <c r="H46" s="482"/>
      <c r="I46" s="482"/>
      <c r="J46" s="482"/>
    </row>
    <row r="47" spans="1:10" ht="12">
      <c r="A47" s="486" t="s">
        <v>750</v>
      </c>
      <c r="B47" s="487"/>
      <c r="C47" s="488"/>
      <c r="D47" s="488" t="s">
        <v>65</v>
      </c>
      <c r="E47" s="488" t="s">
        <v>66</v>
      </c>
      <c r="F47" s="488" t="s">
        <v>67</v>
      </c>
      <c r="G47" s="488" t="s">
        <v>68</v>
      </c>
      <c r="H47" s="489" t="s">
        <v>69</v>
      </c>
      <c r="I47" s="490"/>
      <c r="J47" s="490"/>
    </row>
    <row r="48" spans="1:10" ht="12">
      <c r="A48" s="491" t="s">
        <v>70</v>
      </c>
      <c r="B48" s="492"/>
      <c r="C48" s="493">
        <v>195903064</v>
      </c>
      <c r="D48" s="700"/>
      <c r="E48" s="700"/>
      <c r="F48" s="700"/>
      <c r="G48" s="700"/>
      <c r="H48" s="494"/>
      <c r="I48" s="482"/>
      <c r="J48" s="482"/>
    </row>
    <row r="49" spans="1:10" ht="36">
      <c r="A49" s="495" t="s">
        <v>71</v>
      </c>
      <c r="B49" s="496"/>
      <c r="C49" s="497"/>
      <c r="D49" s="701"/>
      <c r="E49" s="701"/>
      <c r="F49" s="498">
        <v>48600000</v>
      </c>
      <c r="G49" s="701"/>
      <c r="H49" s="499"/>
      <c r="I49" s="482"/>
      <c r="J49" s="482"/>
    </row>
    <row r="50" spans="1:10" ht="12">
      <c r="A50" s="500" t="s">
        <v>72</v>
      </c>
      <c r="B50" s="501"/>
      <c r="C50" s="502"/>
      <c r="D50" s="503">
        <v>100000</v>
      </c>
      <c r="E50" s="503">
        <v>2004984</v>
      </c>
      <c r="F50" s="503">
        <v>16400000</v>
      </c>
      <c r="G50" s="503">
        <v>14498080</v>
      </c>
      <c r="H50" s="504">
        <v>33003064</v>
      </c>
      <c r="I50" s="505"/>
      <c r="J50" s="505"/>
    </row>
    <row r="51" spans="1:10" ht="36.75" thickBot="1">
      <c r="A51" s="506" t="s">
        <v>63</v>
      </c>
      <c r="B51" s="507"/>
      <c r="C51" s="508"/>
      <c r="D51" s="509">
        <v>0.3128</v>
      </c>
      <c r="E51" s="509">
        <v>0.3096</v>
      </c>
      <c r="F51" s="509">
        <v>0.361</v>
      </c>
      <c r="G51" s="509">
        <v>0.3379</v>
      </c>
      <c r="H51" s="510">
        <v>0.3379</v>
      </c>
      <c r="I51" s="511"/>
      <c r="J51" s="511"/>
    </row>
  </sheetData>
  <mergeCells count="3">
    <mergeCell ref="A44:J44"/>
    <mergeCell ref="B2:G2"/>
    <mergeCell ref="A4:J4"/>
  </mergeCells>
  <printOptions/>
  <pageMargins left="0.78" right="0.31" top="0.56" bottom="0.64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22"/>
  <sheetViews>
    <sheetView workbookViewId="0" topLeftCell="A1">
      <selection activeCell="A3" sqref="A3"/>
    </sheetView>
  </sheetViews>
  <sheetFormatPr defaultColWidth="9.140625" defaultRowHeight="12"/>
  <cols>
    <col min="1" max="1" width="14.8515625" style="171" customWidth="1"/>
    <col min="2" max="2" width="17.7109375" style="171" customWidth="1"/>
    <col min="3" max="3" width="24.00390625" style="171" customWidth="1"/>
    <col min="4" max="4" width="10.8515625" style="172" customWidth="1"/>
    <col min="5" max="5" width="9.00390625" style="172" customWidth="1"/>
    <col min="6" max="6" width="11.140625" style="172" customWidth="1"/>
    <col min="7" max="8" width="10.00390625" style="172" customWidth="1"/>
    <col min="9" max="9" width="11.00390625" style="172" customWidth="1"/>
    <col min="10" max="10" width="9.28125" style="171" customWidth="1"/>
    <col min="11" max="11" width="10.140625" style="171" bestFit="1" customWidth="1"/>
    <col min="12" max="16384" width="9.28125" style="171" customWidth="1"/>
  </cols>
  <sheetData>
    <row r="1" spans="4:9" s="194" customFormat="1" ht="11.25">
      <c r="D1" s="193"/>
      <c r="E1" s="193"/>
      <c r="F1" s="193"/>
      <c r="G1" s="193"/>
      <c r="H1" s="193"/>
      <c r="I1" s="22" t="s">
        <v>761</v>
      </c>
    </row>
    <row r="2" spans="1:9" s="194" customFormat="1" ht="52.5" customHeight="1" thickBot="1">
      <c r="A2" s="819" t="s">
        <v>523</v>
      </c>
      <c r="B2" s="819"/>
      <c r="C2" s="819"/>
      <c r="D2" s="819"/>
      <c r="E2" s="819"/>
      <c r="F2" s="819"/>
      <c r="G2" s="819"/>
      <c r="H2" s="819"/>
      <c r="I2" s="819"/>
    </row>
    <row r="3" spans="1:9" s="194" customFormat="1" ht="12">
      <c r="A3" s="512" t="s">
        <v>683</v>
      </c>
      <c r="B3" s="513"/>
      <c r="C3" s="513"/>
      <c r="D3" s="514" t="s">
        <v>684</v>
      </c>
      <c r="E3" s="515"/>
      <c r="F3" s="515"/>
      <c r="G3" s="815" t="s">
        <v>501</v>
      </c>
      <c r="H3" s="817" t="s">
        <v>502</v>
      </c>
      <c r="I3" s="516"/>
    </row>
    <row r="4" spans="1:9" s="194" customFormat="1" ht="49.5" thickBot="1">
      <c r="A4" s="517" t="s">
        <v>496</v>
      </c>
      <c r="B4" s="518" t="s">
        <v>497</v>
      </c>
      <c r="C4" s="519" t="s">
        <v>498</v>
      </c>
      <c r="D4" s="520" t="s">
        <v>499</v>
      </c>
      <c r="E4" s="521" t="s">
        <v>685</v>
      </c>
      <c r="F4" s="522" t="s">
        <v>500</v>
      </c>
      <c r="G4" s="816"/>
      <c r="H4" s="818"/>
      <c r="I4" s="523" t="s">
        <v>686</v>
      </c>
    </row>
    <row r="5" spans="1:9" s="527" customFormat="1" ht="12" thickBot="1">
      <c r="A5" s="524">
        <v>1</v>
      </c>
      <c r="B5" s="524">
        <v>2</v>
      </c>
      <c r="C5" s="524">
        <v>3</v>
      </c>
      <c r="D5" s="525">
        <v>4</v>
      </c>
      <c r="E5" s="525">
        <v>5</v>
      </c>
      <c r="F5" s="525">
        <v>6</v>
      </c>
      <c r="G5" s="525">
        <v>7</v>
      </c>
      <c r="H5" s="525">
        <v>8</v>
      </c>
      <c r="I5" s="526">
        <v>9</v>
      </c>
    </row>
    <row r="6" spans="1:9" ht="107.25">
      <c r="A6" s="209" t="s">
        <v>687</v>
      </c>
      <c r="B6" s="15" t="s">
        <v>688</v>
      </c>
      <c r="C6" s="16" t="s">
        <v>689</v>
      </c>
      <c r="D6" s="23">
        <v>50000</v>
      </c>
      <c r="E6" s="23"/>
      <c r="F6" s="23"/>
      <c r="G6" s="23"/>
      <c r="H6" s="23"/>
      <c r="I6" s="24">
        <v>50000</v>
      </c>
    </row>
    <row r="7" spans="1:9" ht="11.25">
      <c r="A7" s="210"/>
      <c r="B7" s="211" t="s">
        <v>690</v>
      </c>
      <c r="C7" s="212"/>
      <c r="D7" s="215">
        <v>50000</v>
      </c>
      <c r="E7" s="215"/>
      <c r="F7" s="215"/>
      <c r="G7" s="215"/>
      <c r="H7" s="215"/>
      <c r="I7" s="216">
        <v>50000</v>
      </c>
    </row>
    <row r="8" spans="1:9" ht="39">
      <c r="A8" s="210"/>
      <c r="B8" s="15" t="s">
        <v>691</v>
      </c>
      <c r="C8" s="16" t="s">
        <v>692</v>
      </c>
      <c r="D8" s="23">
        <v>700</v>
      </c>
      <c r="E8" s="23"/>
      <c r="F8" s="23"/>
      <c r="G8" s="23"/>
      <c r="H8" s="23"/>
      <c r="I8" s="24">
        <v>700</v>
      </c>
    </row>
    <row r="9" spans="1:9" ht="11.25">
      <c r="A9" s="210"/>
      <c r="B9" s="211" t="s">
        <v>693</v>
      </c>
      <c r="C9" s="212"/>
      <c r="D9" s="215">
        <v>700</v>
      </c>
      <c r="E9" s="215"/>
      <c r="F9" s="215"/>
      <c r="G9" s="215"/>
      <c r="H9" s="215"/>
      <c r="I9" s="216">
        <v>700</v>
      </c>
    </row>
    <row r="10" spans="1:9" ht="19.5">
      <c r="A10" s="210"/>
      <c r="B10" s="15" t="s">
        <v>694</v>
      </c>
      <c r="C10" s="16" t="s">
        <v>689</v>
      </c>
      <c r="D10" s="23">
        <v>17900</v>
      </c>
      <c r="E10" s="23"/>
      <c r="F10" s="23"/>
      <c r="G10" s="23"/>
      <c r="H10" s="23"/>
      <c r="I10" s="24">
        <v>17900</v>
      </c>
    </row>
    <row r="11" spans="1:9" ht="12" thickBot="1">
      <c r="A11" s="210"/>
      <c r="B11" s="211" t="s">
        <v>695</v>
      </c>
      <c r="C11" s="212"/>
      <c r="D11" s="215">
        <v>17900</v>
      </c>
      <c r="E11" s="215"/>
      <c r="F11" s="215"/>
      <c r="G11" s="215"/>
      <c r="H11" s="215"/>
      <c r="I11" s="216">
        <v>17900</v>
      </c>
    </row>
    <row r="12" spans="1:9" ht="12" thickBot="1">
      <c r="A12" s="213" t="s">
        <v>696</v>
      </c>
      <c r="B12" s="17"/>
      <c r="C12" s="18"/>
      <c r="D12" s="25">
        <v>68600</v>
      </c>
      <c r="E12" s="25"/>
      <c r="F12" s="25"/>
      <c r="G12" s="25"/>
      <c r="H12" s="25"/>
      <c r="I12" s="26">
        <v>68600</v>
      </c>
    </row>
    <row r="13" spans="1:9" ht="19.5">
      <c r="A13" s="209" t="s">
        <v>697</v>
      </c>
      <c r="B13" s="15" t="s">
        <v>698</v>
      </c>
      <c r="C13" s="16" t="s">
        <v>689</v>
      </c>
      <c r="D13" s="23">
        <v>282500</v>
      </c>
      <c r="E13" s="23"/>
      <c r="F13" s="23"/>
      <c r="G13" s="23"/>
      <c r="H13" s="23"/>
      <c r="I13" s="24">
        <v>282500</v>
      </c>
    </row>
    <row r="14" spans="1:9" ht="11.25">
      <c r="A14" s="210"/>
      <c r="B14" s="211" t="s">
        <v>699</v>
      </c>
      <c r="C14" s="212"/>
      <c r="D14" s="215">
        <v>282500</v>
      </c>
      <c r="E14" s="215"/>
      <c r="F14" s="215"/>
      <c r="G14" s="215"/>
      <c r="H14" s="215"/>
      <c r="I14" s="216">
        <v>282500</v>
      </c>
    </row>
    <row r="15" spans="1:9" ht="19.5">
      <c r="A15" s="210"/>
      <c r="B15" s="15" t="s">
        <v>700</v>
      </c>
      <c r="C15" s="16" t="s">
        <v>701</v>
      </c>
      <c r="D15" s="23"/>
      <c r="E15" s="23"/>
      <c r="F15" s="23">
        <v>1882</v>
      </c>
      <c r="G15" s="23"/>
      <c r="H15" s="23"/>
      <c r="I15" s="24">
        <v>1882</v>
      </c>
    </row>
    <row r="16" spans="1:9" ht="11.25">
      <c r="A16" s="210"/>
      <c r="B16" s="19"/>
      <c r="C16" s="16" t="s">
        <v>702</v>
      </c>
      <c r="D16" s="23"/>
      <c r="E16" s="23"/>
      <c r="F16" s="23">
        <v>268</v>
      </c>
      <c r="G16" s="23"/>
      <c r="H16" s="23"/>
      <c r="I16" s="24">
        <v>268</v>
      </c>
    </row>
    <row r="17" spans="1:9" ht="19.5">
      <c r="A17" s="210"/>
      <c r="B17" s="19"/>
      <c r="C17" s="16" t="s">
        <v>703</v>
      </c>
      <c r="D17" s="23"/>
      <c r="E17" s="23"/>
      <c r="F17" s="23">
        <v>10920</v>
      </c>
      <c r="G17" s="23"/>
      <c r="H17" s="23"/>
      <c r="I17" s="24">
        <v>10920</v>
      </c>
    </row>
    <row r="18" spans="1:9" ht="11.25">
      <c r="A18" s="210"/>
      <c r="B18" s="19"/>
      <c r="C18" s="16" t="s">
        <v>689</v>
      </c>
      <c r="D18" s="23"/>
      <c r="E18" s="23"/>
      <c r="F18" s="23">
        <v>20500</v>
      </c>
      <c r="G18" s="23"/>
      <c r="H18" s="23"/>
      <c r="I18" s="24">
        <v>20500</v>
      </c>
    </row>
    <row r="19" spans="1:9" ht="12" thickBot="1">
      <c r="A19" s="210"/>
      <c r="B19" s="211" t="s">
        <v>704</v>
      </c>
      <c r="C19" s="212"/>
      <c r="D19" s="215"/>
      <c r="E19" s="215"/>
      <c r="F19" s="215">
        <v>33570</v>
      </c>
      <c r="G19" s="215"/>
      <c r="H19" s="215"/>
      <c r="I19" s="216">
        <v>33570</v>
      </c>
    </row>
    <row r="20" spans="1:9" ht="12" thickBot="1">
      <c r="A20" s="213" t="s">
        <v>705</v>
      </c>
      <c r="B20" s="17"/>
      <c r="C20" s="18"/>
      <c r="D20" s="25">
        <v>282500</v>
      </c>
      <c r="E20" s="25"/>
      <c r="F20" s="25">
        <v>33570</v>
      </c>
      <c r="G20" s="25"/>
      <c r="H20" s="25"/>
      <c r="I20" s="26">
        <v>316070</v>
      </c>
    </row>
    <row r="21" spans="1:9" ht="19.5">
      <c r="A21" s="209" t="s">
        <v>504</v>
      </c>
      <c r="B21" s="15" t="s">
        <v>505</v>
      </c>
      <c r="C21" s="16" t="s">
        <v>706</v>
      </c>
      <c r="D21" s="23">
        <v>4794</v>
      </c>
      <c r="E21" s="23"/>
      <c r="F21" s="23"/>
      <c r="G21" s="23"/>
      <c r="H21" s="23"/>
      <c r="I21" s="24">
        <v>4794</v>
      </c>
    </row>
    <row r="22" spans="1:9" ht="19.5">
      <c r="A22" s="210"/>
      <c r="B22" s="19"/>
      <c r="C22" s="16" t="s">
        <v>707</v>
      </c>
      <c r="D22" s="23">
        <v>3862945</v>
      </c>
      <c r="E22" s="23"/>
      <c r="F22" s="23"/>
      <c r="G22" s="23"/>
      <c r="H22" s="23"/>
      <c r="I22" s="24">
        <v>3862945</v>
      </c>
    </row>
    <row r="23" spans="1:9" ht="19.5">
      <c r="A23" s="210"/>
      <c r="B23" s="19"/>
      <c r="C23" s="16" t="s">
        <v>708</v>
      </c>
      <c r="D23" s="23">
        <v>313368</v>
      </c>
      <c r="E23" s="23"/>
      <c r="F23" s="23"/>
      <c r="G23" s="23"/>
      <c r="H23" s="23"/>
      <c r="I23" s="24">
        <v>313368</v>
      </c>
    </row>
    <row r="24" spans="1:9" ht="19.5">
      <c r="A24" s="210"/>
      <c r="B24" s="19"/>
      <c r="C24" s="16" t="s">
        <v>701</v>
      </c>
      <c r="D24" s="23">
        <v>757737</v>
      </c>
      <c r="E24" s="23"/>
      <c r="F24" s="23"/>
      <c r="G24" s="23"/>
      <c r="H24" s="23"/>
      <c r="I24" s="24">
        <v>757737</v>
      </c>
    </row>
    <row r="25" spans="1:9" ht="11.25">
      <c r="A25" s="210"/>
      <c r="B25" s="19"/>
      <c r="C25" s="16" t="s">
        <v>702</v>
      </c>
      <c r="D25" s="23">
        <v>103830</v>
      </c>
      <c r="E25" s="23"/>
      <c r="F25" s="23"/>
      <c r="G25" s="23"/>
      <c r="H25" s="23"/>
      <c r="I25" s="24">
        <v>103830</v>
      </c>
    </row>
    <row r="26" spans="1:9" ht="29.25">
      <c r="A26" s="210"/>
      <c r="B26" s="19"/>
      <c r="C26" s="16" t="s">
        <v>709</v>
      </c>
      <c r="D26" s="23">
        <v>816</v>
      </c>
      <c r="E26" s="23"/>
      <c r="F26" s="23"/>
      <c r="G26" s="23"/>
      <c r="H26" s="23"/>
      <c r="I26" s="24">
        <v>816</v>
      </c>
    </row>
    <row r="27" spans="1:9" ht="19.5">
      <c r="A27" s="210"/>
      <c r="B27" s="19"/>
      <c r="C27" s="16" t="s">
        <v>710</v>
      </c>
      <c r="D27" s="23">
        <v>453014</v>
      </c>
      <c r="E27" s="23"/>
      <c r="F27" s="23"/>
      <c r="G27" s="23"/>
      <c r="H27" s="23"/>
      <c r="I27" s="24">
        <v>453014</v>
      </c>
    </row>
    <row r="28" spans="1:9" ht="11.25">
      <c r="A28" s="210"/>
      <c r="B28" s="19"/>
      <c r="C28" s="16" t="s">
        <v>711</v>
      </c>
      <c r="D28" s="23">
        <v>72600</v>
      </c>
      <c r="E28" s="23"/>
      <c r="F28" s="23"/>
      <c r="G28" s="23"/>
      <c r="H28" s="23"/>
      <c r="I28" s="24">
        <v>72600</v>
      </c>
    </row>
    <row r="29" spans="1:9" ht="11.25">
      <c r="A29" s="210"/>
      <c r="B29" s="19"/>
      <c r="C29" s="16" t="s">
        <v>712</v>
      </c>
      <c r="D29" s="23">
        <v>226369</v>
      </c>
      <c r="E29" s="23"/>
      <c r="F29" s="23"/>
      <c r="G29" s="23"/>
      <c r="H29" s="23"/>
      <c r="I29" s="24">
        <v>226369</v>
      </c>
    </row>
    <row r="30" spans="1:9" ht="11.25">
      <c r="A30" s="210"/>
      <c r="B30" s="19"/>
      <c r="C30" s="16" t="s">
        <v>713</v>
      </c>
      <c r="D30" s="23">
        <v>15275</v>
      </c>
      <c r="E30" s="23"/>
      <c r="F30" s="23"/>
      <c r="G30" s="23"/>
      <c r="H30" s="23"/>
      <c r="I30" s="24">
        <v>15275</v>
      </c>
    </row>
    <row r="31" spans="1:9" ht="11.25">
      <c r="A31" s="210"/>
      <c r="B31" s="19"/>
      <c r="C31" s="16" t="s">
        <v>689</v>
      </c>
      <c r="D31" s="23">
        <v>87532640</v>
      </c>
      <c r="E31" s="23"/>
      <c r="F31" s="23"/>
      <c r="G31" s="23"/>
      <c r="H31" s="23"/>
      <c r="I31" s="24">
        <v>87532640</v>
      </c>
    </row>
    <row r="32" spans="1:9" ht="11.25">
      <c r="A32" s="210"/>
      <c r="B32" s="19"/>
      <c r="C32" s="16" t="s">
        <v>714</v>
      </c>
      <c r="D32" s="23">
        <v>24473</v>
      </c>
      <c r="E32" s="23"/>
      <c r="F32" s="23"/>
      <c r="G32" s="23"/>
      <c r="H32" s="23"/>
      <c r="I32" s="24">
        <v>24473</v>
      </c>
    </row>
    <row r="33" spans="1:9" ht="19.5">
      <c r="A33" s="210"/>
      <c r="B33" s="19"/>
      <c r="C33" s="16" t="s">
        <v>715</v>
      </c>
      <c r="D33" s="23">
        <v>5549</v>
      </c>
      <c r="E33" s="23"/>
      <c r="F33" s="23"/>
      <c r="G33" s="23"/>
      <c r="H33" s="23"/>
      <c r="I33" s="24">
        <v>5549</v>
      </c>
    </row>
    <row r="34" spans="1:9" ht="11.25">
      <c r="A34" s="210"/>
      <c r="B34" s="19"/>
      <c r="C34" s="16" t="s">
        <v>716</v>
      </c>
      <c r="D34" s="23">
        <v>65835</v>
      </c>
      <c r="E34" s="23"/>
      <c r="F34" s="23"/>
      <c r="G34" s="23"/>
      <c r="H34" s="23"/>
      <c r="I34" s="24">
        <v>65835</v>
      </c>
    </row>
    <row r="35" spans="1:9" ht="19.5">
      <c r="A35" s="210"/>
      <c r="B35" s="19"/>
      <c r="C35" s="16" t="s">
        <v>717</v>
      </c>
      <c r="D35" s="23">
        <v>87565</v>
      </c>
      <c r="E35" s="23"/>
      <c r="F35" s="23"/>
      <c r="G35" s="23"/>
      <c r="H35" s="23"/>
      <c r="I35" s="24">
        <v>87565</v>
      </c>
    </row>
    <row r="36" spans="1:9" ht="29.25">
      <c r="A36" s="210"/>
      <c r="B36" s="19"/>
      <c r="C36" s="16" t="s">
        <v>718</v>
      </c>
      <c r="D36" s="23">
        <v>2064</v>
      </c>
      <c r="E36" s="23"/>
      <c r="F36" s="23"/>
      <c r="G36" s="23"/>
      <c r="H36" s="23"/>
      <c r="I36" s="24">
        <v>2064</v>
      </c>
    </row>
    <row r="37" spans="1:9" ht="19.5">
      <c r="A37" s="210"/>
      <c r="B37" s="19"/>
      <c r="C37" s="16" t="s">
        <v>719</v>
      </c>
      <c r="D37" s="23">
        <v>17310</v>
      </c>
      <c r="E37" s="23"/>
      <c r="F37" s="23"/>
      <c r="G37" s="23"/>
      <c r="H37" s="23"/>
      <c r="I37" s="24">
        <v>17310</v>
      </c>
    </row>
    <row r="38" spans="1:9" ht="11.25">
      <c r="A38" s="210"/>
      <c r="B38" s="19"/>
      <c r="C38" s="16" t="s">
        <v>720</v>
      </c>
      <c r="D38" s="23">
        <v>102</v>
      </c>
      <c r="E38" s="23"/>
      <c r="F38" s="23"/>
      <c r="G38" s="23"/>
      <c r="H38" s="23"/>
      <c r="I38" s="24">
        <v>102</v>
      </c>
    </row>
    <row r="39" spans="1:9" ht="19.5">
      <c r="A39" s="210"/>
      <c r="B39" s="19"/>
      <c r="C39" s="16" t="s">
        <v>721</v>
      </c>
      <c r="D39" s="23">
        <v>314214</v>
      </c>
      <c r="E39" s="23"/>
      <c r="F39" s="23"/>
      <c r="G39" s="23"/>
      <c r="H39" s="23"/>
      <c r="I39" s="24">
        <v>314214</v>
      </c>
    </row>
    <row r="40" spans="1:9" ht="19.5">
      <c r="A40" s="210"/>
      <c r="B40" s="19"/>
      <c r="C40" s="16" t="s">
        <v>722</v>
      </c>
      <c r="D40" s="23">
        <v>10600000</v>
      </c>
      <c r="E40" s="23"/>
      <c r="F40" s="23"/>
      <c r="G40" s="23"/>
      <c r="H40" s="23"/>
      <c r="I40" s="24">
        <v>10600000</v>
      </c>
    </row>
    <row r="41" spans="1:9" ht="11.25">
      <c r="A41" s="210"/>
      <c r="B41" s="211" t="s">
        <v>723</v>
      </c>
      <c r="C41" s="212"/>
      <c r="D41" s="215">
        <v>104460500</v>
      </c>
      <c r="E41" s="215"/>
      <c r="F41" s="215"/>
      <c r="G41" s="215"/>
      <c r="H41" s="215"/>
      <c r="I41" s="216">
        <v>104460500</v>
      </c>
    </row>
    <row r="42" spans="1:9" ht="11.25">
      <c r="A42" s="210"/>
      <c r="B42" s="810" t="s">
        <v>510</v>
      </c>
      <c r="C42" s="16" t="s">
        <v>711</v>
      </c>
      <c r="D42" s="23"/>
      <c r="E42" s="23"/>
      <c r="F42" s="23">
        <v>288300</v>
      </c>
      <c r="G42" s="23"/>
      <c r="H42" s="23"/>
      <c r="I42" s="24">
        <v>288300</v>
      </c>
    </row>
    <row r="43" spans="1:9" ht="11.25">
      <c r="A43" s="210"/>
      <c r="B43" s="798"/>
      <c r="C43" s="16" t="s">
        <v>712</v>
      </c>
      <c r="D43" s="23"/>
      <c r="E43" s="23"/>
      <c r="F43" s="23">
        <v>4078000</v>
      </c>
      <c r="G43" s="23"/>
      <c r="H43" s="23"/>
      <c r="I43" s="24">
        <v>4078000</v>
      </c>
    </row>
    <row r="44" spans="1:9" ht="11.25">
      <c r="A44" s="210"/>
      <c r="B44" s="791"/>
      <c r="C44" s="16" t="s">
        <v>689</v>
      </c>
      <c r="D44" s="23"/>
      <c r="E44" s="23">
        <v>18000</v>
      </c>
      <c r="F44" s="23">
        <v>4289400</v>
      </c>
      <c r="G44" s="23"/>
      <c r="H44" s="23"/>
      <c r="I44" s="24">
        <v>4307400</v>
      </c>
    </row>
    <row r="45" spans="1:9" ht="11.25">
      <c r="A45" s="210"/>
      <c r="B45" s="19"/>
      <c r="C45" s="16" t="s">
        <v>716</v>
      </c>
      <c r="D45" s="23"/>
      <c r="E45" s="23"/>
      <c r="F45" s="23">
        <v>200000</v>
      </c>
      <c r="G45" s="23"/>
      <c r="H45" s="23"/>
      <c r="I45" s="24">
        <v>200000</v>
      </c>
    </row>
    <row r="46" spans="1:9" ht="19.5">
      <c r="A46" s="210"/>
      <c r="B46" s="19"/>
      <c r="C46" s="16" t="s">
        <v>722</v>
      </c>
      <c r="D46" s="23"/>
      <c r="E46" s="23"/>
      <c r="F46" s="23">
        <v>36120000</v>
      </c>
      <c r="G46" s="23"/>
      <c r="H46" s="23"/>
      <c r="I46" s="24">
        <v>36120000</v>
      </c>
    </row>
    <row r="47" spans="1:9" ht="29.25">
      <c r="A47" s="210"/>
      <c r="B47" s="19"/>
      <c r="C47" s="16" t="s">
        <v>725</v>
      </c>
      <c r="D47" s="23"/>
      <c r="E47" s="23"/>
      <c r="F47" s="23">
        <v>5000000</v>
      </c>
      <c r="G47" s="23"/>
      <c r="H47" s="23"/>
      <c r="I47" s="24">
        <v>5000000</v>
      </c>
    </row>
    <row r="48" spans="1:9" ht="11.25">
      <c r="A48" s="210"/>
      <c r="B48" s="211" t="s">
        <v>726</v>
      </c>
      <c r="C48" s="212"/>
      <c r="D48" s="215"/>
      <c r="E48" s="215">
        <v>18000</v>
      </c>
      <c r="F48" s="215">
        <v>49975700</v>
      </c>
      <c r="G48" s="215"/>
      <c r="H48" s="215"/>
      <c r="I48" s="216">
        <v>49993700</v>
      </c>
    </row>
    <row r="49" spans="1:9" ht="11.25">
      <c r="A49" s="210"/>
      <c r="B49" s="810" t="s">
        <v>727</v>
      </c>
      <c r="C49" s="16" t="s">
        <v>711</v>
      </c>
      <c r="D49" s="23">
        <v>1700</v>
      </c>
      <c r="E49" s="23"/>
      <c r="F49" s="23"/>
      <c r="G49" s="23"/>
      <c r="H49" s="23"/>
      <c r="I49" s="24">
        <v>1700</v>
      </c>
    </row>
    <row r="50" spans="1:9" ht="11.25">
      <c r="A50" s="210"/>
      <c r="B50" s="798"/>
      <c r="C50" s="16" t="s">
        <v>712</v>
      </c>
      <c r="D50" s="23">
        <v>100000</v>
      </c>
      <c r="E50" s="23"/>
      <c r="F50" s="23"/>
      <c r="G50" s="23"/>
      <c r="H50" s="23"/>
      <c r="I50" s="24">
        <v>100000</v>
      </c>
    </row>
    <row r="51" spans="1:9" ht="11.25">
      <c r="A51" s="210"/>
      <c r="B51" s="798"/>
      <c r="C51" s="16" t="s">
        <v>689</v>
      </c>
      <c r="D51" s="23">
        <v>2106780</v>
      </c>
      <c r="E51" s="23">
        <v>64002</v>
      </c>
      <c r="F51" s="23"/>
      <c r="G51" s="23"/>
      <c r="H51" s="23"/>
      <c r="I51" s="24">
        <v>2170782</v>
      </c>
    </row>
    <row r="52" spans="1:9" ht="19.5">
      <c r="A52" s="210"/>
      <c r="B52" s="798"/>
      <c r="C52" s="16" t="s">
        <v>722</v>
      </c>
      <c r="D52" s="23">
        <v>4050000</v>
      </c>
      <c r="E52" s="23">
        <v>46500</v>
      </c>
      <c r="F52" s="23"/>
      <c r="G52" s="23"/>
      <c r="H52" s="23"/>
      <c r="I52" s="24">
        <v>4096500</v>
      </c>
    </row>
    <row r="53" spans="1:9" ht="29.25">
      <c r="A53" s="210"/>
      <c r="B53" s="811"/>
      <c r="C53" s="16" t="s">
        <v>725</v>
      </c>
      <c r="D53" s="23">
        <v>100000</v>
      </c>
      <c r="E53" s="23"/>
      <c r="F53" s="23"/>
      <c r="G53" s="23"/>
      <c r="H53" s="23"/>
      <c r="I53" s="24">
        <v>100000</v>
      </c>
    </row>
    <row r="54" spans="1:9" ht="11.25">
      <c r="A54" s="210"/>
      <c r="B54" s="211" t="s">
        <v>729</v>
      </c>
      <c r="C54" s="212"/>
      <c r="D54" s="215">
        <v>6358480</v>
      </c>
      <c r="E54" s="215">
        <v>110502</v>
      </c>
      <c r="F54" s="215"/>
      <c r="G54" s="215"/>
      <c r="H54" s="215"/>
      <c r="I54" s="216">
        <v>6468982</v>
      </c>
    </row>
    <row r="55" spans="1:9" ht="11.25">
      <c r="A55" s="210"/>
      <c r="B55" s="810" t="s">
        <v>514</v>
      </c>
      <c r="C55" s="16" t="s">
        <v>731</v>
      </c>
      <c r="D55" s="23">
        <v>32050</v>
      </c>
      <c r="E55" s="23"/>
      <c r="F55" s="23"/>
      <c r="G55" s="23"/>
      <c r="H55" s="23"/>
      <c r="I55" s="24">
        <v>32050</v>
      </c>
    </row>
    <row r="56" spans="1:9" ht="19.5">
      <c r="A56" s="210"/>
      <c r="B56" s="798"/>
      <c r="C56" s="16" t="s">
        <v>707</v>
      </c>
      <c r="D56" s="23"/>
      <c r="E56" s="23"/>
      <c r="F56" s="23">
        <v>89171</v>
      </c>
      <c r="G56" s="23"/>
      <c r="H56" s="23"/>
      <c r="I56" s="24">
        <v>89171</v>
      </c>
    </row>
    <row r="57" spans="1:9" ht="19.5">
      <c r="A57" s="210"/>
      <c r="B57" s="798"/>
      <c r="C57" s="16" t="s">
        <v>708</v>
      </c>
      <c r="D57" s="23"/>
      <c r="E57" s="23"/>
      <c r="F57" s="23">
        <v>5375</v>
      </c>
      <c r="G57" s="23"/>
      <c r="H57" s="23"/>
      <c r="I57" s="24">
        <v>5375</v>
      </c>
    </row>
    <row r="58" spans="1:9" ht="19.5">
      <c r="A58" s="210"/>
      <c r="B58" s="798"/>
      <c r="C58" s="16" t="s">
        <v>701</v>
      </c>
      <c r="D58" s="23"/>
      <c r="E58" s="23"/>
      <c r="F58" s="23">
        <v>16295</v>
      </c>
      <c r="G58" s="23"/>
      <c r="H58" s="23"/>
      <c r="I58" s="24">
        <v>16295</v>
      </c>
    </row>
    <row r="59" spans="1:9" ht="11.25">
      <c r="A59" s="210"/>
      <c r="B59" s="798"/>
      <c r="C59" s="16" t="s">
        <v>702</v>
      </c>
      <c r="D59" s="23"/>
      <c r="E59" s="23"/>
      <c r="F59" s="23">
        <v>2320</v>
      </c>
      <c r="G59" s="23"/>
      <c r="H59" s="23"/>
      <c r="I59" s="24">
        <v>2320</v>
      </c>
    </row>
    <row r="60" spans="1:9" ht="11.25">
      <c r="A60" s="210"/>
      <c r="B60" s="798"/>
      <c r="C60" s="16" t="s">
        <v>689</v>
      </c>
      <c r="D60" s="23">
        <v>155650</v>
      </c>
      <c r="E60" s="23"/>
      <c r="F60" s="23">
        <v>164355</v>
      </c>
      <c r="G60" s="23"/>
      <c r="H60" s="23"/>
      <c r="I60" s="24">
        <v>320005</v>
      </c>
    </row>
    <row r="61" spans="1:9" ht="19.5">
      <c r="A61" s="210"/>
      <c r="B61" s="811"/>
      <c r="C61" s="16" t="s">
        <v>715</v>
      </c>
      <c r="D61" s="23"/>
      <c r="E61" s="23"/>
      <c r="F61" s="23">
        <v>44029</v>
      </c>
      <c r="G61" s="23"/>
      <c r="H61" s="23"/>
      <c r="I61" s="24">
        <v>44029</v>
      </c>
    </row>
    <row r="62" spans="1:9" ht="12" thickBot="1">
      <c r="A62" s="210"/>
      <c r="B62" s="211" t="s">
        <v>732</v>
      </c>
      <c r="C62" s="212"/>
      <c r="D62" s="215">
        <v>187700</v>
      </c>
      <c r="E62" s="215"/>
      <c r="F62" s="215">
        <v>321545</v>
      </c>
      <c r="G62" s="215"/>
      <c r="H62" s="215"/>
      <c r="I62" s="216">
        <v>509245</v>
      </c>
    </row>
    <row r="63" spans="1:9" ht="12" thickBot="1">
      <c r="A63" s="213" t="s">
        <v>515</v>
      </c>
      <c r="B63" s="17"/>
      <c r="C63" s="18"/>
      <c r="D63" s="25">
        <v>111006680</v>
      </c>
      <c r="E63" s="25">
        <v>128502</v>
      </c>
      <c r="F63" s="25">
        <v>50297245</v>
      </c>
      <c r="G63" s="25"/>
      <c r="H63" s="25"/>
      <c r="I63" s="26">
        <v>161432427</v>
      </c>
    </row>
    <row r="64" spans="1:9" ht="19.5">
      <c r="A64" s="209" t="s">
        <v>733</v>
      </c>
      <c r="B64" s="797" t="s">
        <v>743</v>
      </c>
      <c r="C64" s="16" t="s">
        <v>706</v>
      </c>
      <c r="D64" s="23">
        <v>10000</v>
      </c>
      <c r="E64" s="23"/>
      <c r="F64" s="23"/>
      <c r="G64" s="23"/>
      <c r="H64" s="23"/>
      <c r="I64" s="24">
        <v>10000</v>
      </c>
    </row>
    <row r="65" spans="1:9" ht="19.5">
      <c r="A65" s="210"/>
      <c r="B65" s="798"/>
      <c r="C65" s="16" t="s">
        <v>710</v>
      </c>
      <c r="D65" s="23">
        <v>10000</v>
      </c>
      <c r="E65" s="23"/>
      <c r="F65" s="23"/>
      <c r="G65" s="23"/>
      <c r="H65" s="23"/>
      <c r="I65" s="24">
        <v>10000</v>
      </c>
    </row>
    <row r="66" spans="1:9" ht="11.25">
      <c r="A66" s="210"/>
      <c r="B66" s="798"/>
      <c r="C66" s="16" t="s">
        <v>711</v>
      </c>
      <c r="D66" s="23">
        <v>15000</v>
      </c>
      <c r="E66" s="23"/>
      <c r="F66" s="23"/>
      <c r="G66" s="23"/>
      <c r="H66" s="23"/>
      <c r="I66" s="24">
        <v>15000</v>
      </c>
    </row>
    <row r="67" spans="1:9" ht="11.25">
      <c r="A67" s="210"/>
      <c r="B67" s="798"/>
      <c r="C67" s="16" t="s">
        <v>712</v>
      </c>
      <c r="D67" s="23">
        <v>20000</v>
      </c>
      <c r="E67" s="23"/>
      <c r="F67" s="23"/>
      <c r="G67" s="23"/>
      <c r="H67" s="23"/>
      <c r="I67" s="24">
        <v>20000</v>
      </c>
    </row>
    <row r="68" spans="1:9" ht="11.25">
      <c r="A68" s="210"/>
      <c r="B68" s="798"/>
      <c r="C68" s="16" t="s">
        <v>689</v>
      </c>
      <c r="D68" s="23">
        <v>184100</v>
      </c>
      <c r="E68" s="23"/>
      <c r="F68" s="23"/>
      <c r="G68" s="23"/>
      <c r="H68" s="23"/>
      <c r="I68" s="24">
        <v>184100</v>
      </c>
    </row>
    <row r="69" spans="1:9" ht="11.25">
      <c r="A69" s="210"/>
      <c r="B69" s="798"/>
      <c r="C69" s="16" t="s">
        <v>744</v>
      </c>
      <c r="D69" s="23">
        <v>22000</v>
      </c>
      <c r="E69" s="23"/>
      <c r="F69" s="23"/>
      <c r="G69" s="23"/>
      <c r="H69" s="23"/>
      <c r="I69" s="24">
        <v>22000</v>
      </c>
    </row>
    <row r="70" spans="1:9" ht="11.25">
      <c r="A70" s="210"/>
      <c r="B70" s="811"/>
      <c r="C70" s="16" t="s">
        <v>716</v>
      </c>
      <c r="D70" s="23">
        <v>7000</v>
      </c>
      <c r="E70" s="23"/>
      <c r="F70" s="23"/>
      <c r="G70" s="23"/>
      <c r="H70" s="23"/>
      <c r="I70" s="24">
        <v>7000</v>
      </c>
    </row>
    <row r="71" spans="1:9" ht="11.25">
      <c r="A71" s="210"/>
      <c r="B71" s="211" t="s">
        <v>745</v>
      </c>
      <c r="C71" s="212"/>
      <c r="D71" s="215">
        <v>268100</v>
      </c>
      <c r="E71" s="215"/>
      <c r="F71" s="215"/>
      <c r="G71" s="215"/>
      <c r="H71" s="215"/>
      <c r="I71" s="216">
        <v>268100</v>
      </c>
    </row>
    <row r="72" spans="1:9" ht="11.25">
      <c r="A72" s="210"/>
      <c r="B72" s="810" t="s">
        <v>746</v>
      </c>
      <c r="C72" s="16" t="s">
        <v>689</v>
      </c>
      <c r="D72" s="23"/>
      <c r="E72" s="23">
        <v>3710</v>
      </c>
      <c r="F72" s="23"/>
      <c r="G72" s="23"/>
      <c r="H72" s="23"/>
      <c r="I72" s="24">
        <v>3710</v>
      </c>
    </row>
    <row r="73" spans="1:9" ht="11.25">
      <c r="A73" s="210"/>
      <c r="B73" s="798"/>
      <c r="C73" s="16" t="s">
        <v>716</v>
      </c>
      <c r="D73" s="23">
        <v>40000</v>
      </c>
      <c r="E73" s="23"/>
      <c r="F73" s="23"/>
      <c r="G73" s="23"/>
      <c r="H73" s="23"/>
      <c r="I73" s="24">
        <v>40000</v>
      </c>
    </row>
    <row r="74" spans="1:9" ht="19.5">
      <c r="A74" s="210"/>
      <c r="B74" s="811"/>
      <c r="C74" s="16" t="s">
        <v>722</v>
      </c>
      <c r="D74" s="23">
        <v>1800000</v>
      </c>
      <c r="E74" s="23"/>
      <c r="F74" s="23"/>
      <c r="G74" s="23"/>
      <c r="H74" s="23"/>
      <c r="I74" s="24">
        <v>1800000</v>
      </c>
    </row>
    <row r="75" spans="1:9" ht="12" thickBot="1">
      <c r="A75" s="210"/>
      <c r="B75" s="211" t="s">
        <v>75</v>
      </c>
      <c r="C75" s="212"/>
      <c r="D75" s="215">
        <v>1840000</v>
      </c>
      <c r="E75" s="215">
        <v>3710</v>
      </c>
      <c r="F75" s="215"/>
      <c r="G75" s="215"/>
      <c r="H75" s="215"/>
      <c r="I75" s="216">
        <v>1843710</v>
      </c>
    </row>
    <row r="76" spans="1:9" ht="12" thickBot="1">
      <c r="A76" s="213" t="s">
        <v>76</v>
      </c>
      <c r="B76" s="17"/>
      <c r="C76" s="18"/>
      <c r="D76" s="25">
        <v>2108100</v>
      </c>
      <c r="E76" s="25">
        <v>3710</v>
      </c>
      <c r="F76" s="25"/>
      <c r="G76" s="25"/>
      <c r="H76" s="25"/>
      <c r="I76" s="26">
        <v>2111810</v>
      </c>
    </row>
    <row r="77" spans="1:9" ht="29.25">
      <c r="A77" s="209" t="s">
        <v>516</v>
      </c>
      <c r="B77" s="15" t="s">
        <v>77</v>
      </c>
      <c r="C77" s="16" t="s">
        <v>78</v>
      </c>
      <c r="D77" s="23">
        <v>307649</v>
      </c>
      <c r="E77" s="23"/>
      <c r="F77" s="23"/>
      <c r="G77" s="23"/>
      <c r="H77" s="23"/>
      <c r="I77" s="24">
        <v>307649</v>
      </c>
    </row>
    <row r="78" spans="1:9" ht="11.25">
      <c r="A78" s="210"/>
      <c r="B78" s="211" t="s">
        <v>79</v>
      </c>
      <c r="C78" s="212"/>
      <c r="D78" s="215">
        <v>307649</v>
      </c>
      <c r="E78" s="215"/>
      <c r="F78" s="215"/>
      <c r="G78" s="215"/>
      <c r="H78" s="215"/>
      <c r="I78" s="216">
        <v>307649</v>
      </c>
    </row>
    <row r="79" spans="1:9" ht="11.25">
      <c r="A79" s="210"/>
      <c r="B79" s="810" t="s">
        <v>517</v>
      </c>
      <c r="C79" s="16" t="s">
        <v>711</v>
      </c>
      <c r="D79" s="23">
        <v>175000</v>
      </c>
      <c r="E79" s="23"/>
      <c r="F79" s="23"/>
      <c r="G79" s="23"/>
      <c r="H79" s="23"/>
      <c r="I79" s="24">
        <v>175000</v>
      </c>
    </row>
    <row r="80" spans="1:9" ht="11.25">
      <c r="A80" s="210"/>
      <c r="B80" s="798"/>
      <c r="C80" s="16" t="s">
        <v>712</v>
      </c>
      <c r="D80" s="23">
        <v>1296000</v>
      </c>
      <c r="E80" s="23"/>
      <c r="F80" s="23"/>
      <c r="G80" s="23"/>
      <c r="H80" s="23">
        <v>180</v>
      </c>
      <c r="I80" s="24">
        <v>1296180</v>
      </c>
    </row>
    <row r="81" spans="1:9" ht="11.25">
      <c r="A81" s="210"/>
      <c r="B81" s="798"/>
      <c r="C81" s="16" t="s">
        <v>689</v>
      </c>
      <c r="D81" s="23">
        <v>3229600</v>
      </c>
      <c r="E81" s="23">
        <v>1000</v>
      </c>
      <c r="F81" s="23"/>
      <c r="G81" s="23"/>
      <c r="H81" s="23">
        <v>85820</v>
      </c>
      <c r="I81" s="24">
        <v>3316420</v>
      </c>
    </row>
    <row r="82" spans="1:9" ht="11.25">
      <c r="A82" s="210"/>
      <c r="B82" s="798"/>
      <c r="C82" s="16" t="s">
        <v>716</v>
      </c>
      <c r="D82" s="23">
        <v>15351</v>
      </c>
      <c r="E82" s="23"/>
      <c r="F82" s="23"/>
      <c r="G82" s="23"/>
      <c r="H82" s="23"/>
      <c r="I82" s="24">
        <v>15351</v>
      </c>
    </row>
    <row r="83" spans="1:9" ht="19.5">
      <c r="A83" s="210"/>
      <c r="B83" s="798"/>
      <c r="C83" s="16" t="s">
        <v>80</v>
      </c>
      <c r="D83" s="23">
        <v>25000</v>
      </c>
      <c r="E83" s="23"/>
      <c r="F83" s="23"/>
      <c r="G83" s="23"/>
      <c r="H83" s="23"/>
      <c r="I83" s="24">
        <v>25000</v>
      </c>
    </row>
    <row r="84" spans="1:9" ht="29.25">
      <c r="A84" s="210"/>
      <c r="B84" s="798"/>
      <c r="C84" s="16" t="s">
        <v>724</v>
      </c>
      <c r="D84" s="23">
        <v>1000000</v>
      </c>
      <c r="E84" s="23"/>
      <c r="F84" s="23"/>
      <c r="G84" s="23"/>
      <c r="H84" s="23"/>
      <c r="I84" s="24">
        <v>1000000</v>
      </c>
    </row>
    <row r="85" spans="1:9" ht="39">
      <c r="A85" s="210"/>
      <c r="B85" s="798"/>
      <c r="C85" s="16" t="s">
        <v>728</v>
      </c>
      <c r="D85" s="23">
        <v>1602290</v>
      </c>
      <c r="E85" s="23"/>
      <c r="F85" s="23"/>
      <c r="G85" s="23"/>
      <c r="H85" s="23"/>
      <c r="I85" s="24">
        <v>1602290</v>
      </c>
    </row>
    <row r="86" spans="1:9" ht="19.5">
      <c r="A86" s="210"/>
      <c r="B86" s="798"/>
      <c r="C86" s="16" t="s">
        <v>721</v>
      </c>
      <c r="D86" s="23">
        <v>300000</v>
      </c>
      <c r="E86" s="23"/>
      <c r="F86" s="23"/>
      <c r="G86" s="23"/>
      <c r="H86" s="23">
        <v>39000</v>
      </c>
      <c r="I86" s="24">
        <v>339000</v>
      </c>
    </row>
    <row r="87" spans="1:9" ht="19.5">
      <c r="A87" s="210"/>
      <c r="B87" s="798"/>
      <c r="C87" s="16" t="s">
        <v>722</v>
      </c>
      <c r="D87" s="23">
        <v>560000</v>
      </c>
      <c r="E87" s="23"/>
      <c r="F87" s="23"/>
      <c r="G87" s="23"/>
      <c r="H87" s="23"/>
      <c r="I87" s="24">
        <v>560000</v>
      </c>
    </row>
    <row r="88" spans="1:9" ht="29.25">
      <c r="A88" s="210"/>
      <c r="B88" s="811"/>
      <c r="C88" s="16" t="s">
        <v>725</v>
      </c>
      <c r="D88" s="23">
        <v>152810</v>
      </c>
      <c r="E88" s="23"/>
      <c r="F88" s="23"/>
      <c r="G88" s="23"/>
      <c r="H88" s="23"/>
      <c r="I88" s="24">
        <v>152810</v>
      </c>
    </row>
    <row r="89" spans="1:9" ht="11.25">
      <c r="A89" s="210"/>
      <c r="B89" s="211" t="s">
        <v>81</v>
      </c>
      <c r="C89" s="212"/>
      <c r="D89" s="215">
        <v>8356051</v>
      </c>
      <c r="E89" s="215">
        <v>1000</v>
      </c>
      <c r="F89" s="215"/>
      <c r="G89" s="215"/>
      <c r="H89" s="215">
        <v>125000</v>
      </c>
      <c r="I89" s="216">
        <v>8482051</v>
      </c>
    </row>
    <row r="90" spans="1:9" ht="29.25">
      <c r="A90" s="210"/>
      <c r="B90" s="15" t="s">
        <v>82</v>
      </c>
      <c r="C90" s="16" t="s">
        <v>83</v>
      </c>
      <c r="D90" s="23">
        <v>4000000</v>
      </c>
      <c r="E90" s="23"/>
      <c r="F90" s="23"/>
      <c r="G90" s="23"/>
      <c r="H90" s="23"/>
      <c r="I90" s="24">
        <v>4000000</v>
      </c>
    </row>
    <row r="91" spans="1:9" ht="11.25">
      <c r="A91" s="210"/>
      <c r="B91" s="211" t="s">
        <v>84</v>
      </c>
      <c r="C91" s="212"/>
      <c r="D91" s="215">
        <v>4000000</v>
      </c>
      <c r="E91" s="215"/>
      <c r="F91" s="215"/>
      <c r="G91" s="215"/>
      <c r="H91" s="215"/>
      <c r="I91" s="216">
        <v>4000000</v>
      </c>
    </row>
    <row r="92" spans="1:9" ht="19.5">
      <c r="A92" s="210"/>
      <c r="B92" s="15" t="s">
        <v>527</v>
      </c>
      <c r="C92" s="16" t="s">
        <v>730</v>
      </c>
      <c r="D92" s="23">
        <v>270000</v>
      </c>
      <c r="E92" s="23"/>
      <c r="F92" s="23"/>
      <c r="G92" s="23"/>
      <c r="H92" s="23"/>
      <c r="I92" s="24">
        <v>270000</v>
      </c>
    </row>
    <row r="93" spans="1:9" ht="19.5">
      <c r="A93" s="210"/>
      <c r="B93" s="19"/>
      <c r="C93" s="16" t="s">
        <v>701</v>
      </c>
      <c r="D93" s="23">
        <v>415</v>
      </c>
      <c r="E93" s="23"/>
      <c r="F93" s="23"/>
      <c r="G93" s="23"/>
      <c r="H93" s="23"/>
      <c r="I93" s="24">
        <v>415</v>
      </c>
    </row>
    <row r="94" spans="1:9" ht="11.25">
      <c r="A94" s="210"/>
      <c r="B94" s="19"/>
      <c r="C94" s="16" t="s">
        <v>689</v>
      </c>
      <c r="D94" s="23">
        <v>469390</v>
      </c>
      <c r="E94" s="23"/>
      <c r="F94" s="23"/>
      <c r="G94" s="23"/>
      <c r="H94" s="23"/>
      <c r="I94" s="24">
        <v>469390</v>
      </c>
    </row>
    <row r="95" spans="1:9" ht="19.5">
      <c r="A95" s="210"/>
      <c r="B95" s="19"/>
      <c r="C95" s="16" t="s">
        <v>721</v>
      </c>
      <c r="D95" s="23">
        <v>152100</v>
      </c>
      <c r="E95" s="23"/>
      <c r="F95" s="23"/>
      <c r="G95" s="23"/>
      <c r="H95" s="23"/>
      <c r="I95" s="24">
        <v>152100</v>
      </c>
    </row>
    <row r="96" spans="1:9" ht="11.25">
      <c r="A96" s="210"/>
      <c r="B96" s="19"/>
      <c r="C96" s="16" t="s">
        <v>85</v>
      </c>
      <c r="D96" s="23">
        <v>167900</v>
      </c>
      <c r="E96" s="23"/>
      <c r="F96" s="23"/>
      <c r="G96" s="23"/>
      <c r="H96" s="23"/>
      <c r="I96" s="24">
        <v>167900</v>
      </c>
    </row>
    <row r="97" spans="1:9" ht="12" thickBot="1">
      <c r="A97" s="210"/>
      <c r="B97" s="211" t="s">
        <v>86</v>
      </c>
      <c r="C97" s="212"/>
      <c r="D97" s="215">
        <v>1059805</v>
      </c>
      <c r="E97" s="215"/>
      <c r="F97" s="215"/>
      <c r="G97" s="215"/>
      <c r="H97" s="215"/>
      <c r="I97" s="216">
        <v>1059805</v>
      </c>
    </row>
    <row r="98" spans="1:9" ht="12" thickBot="1">
      <c r="A98" s="213" t="s">
        <v>528</v>
      </c>
      <c r="B98" s="17"/>
      <c r="C98" s="18"/>
      <c r="D98" s="25">
        <v>13723505</v>
      </c>
      <c r="E98" s="25">
        <v>1000</v>
      </c>
      <c r="F98" s="25"/>
      <c r="G98" s="25"/>
      <c r="H98" s="25">
        <v>125000</v>
      </c>
      <c r="I98" s="26">
        <v>13849505</v>
      </c>
    </row>
    <row r="99" spans="1:9" ht="19.5">
      <c r="A99" s="807" t="s">
        <v>529</v>
      </c>
      <c r="B99" s="797" t="s">
        <v>530</v>
      </c>
      <c r="C99" s="16" t="s">
        <v>87</v>
      </c>
      <c r="D99" s="23">
        <v>430</v>
      </c>
      <c r="E99" s="23"/>
      <c r="F99" s="23"/>
      <c r="G99" s="23"/>
      <c r="H99" s="23"/>
      <c r="I99" s="24">
        <v>430</v>
      </c>
    </row>
    <row r="100" spans="1:9" ht="19.5">
      <c r="A100" s="808"/>
      <c r="B100" s="798"/>
      <c r="C100" s="16" t="s">
        <v>703</v>
      </c>
      <c r="D100" s="23">
        <v>25000</v>
      </c>
      <c r="E100" s="23"/>
      <c r="F100" s="23"/>
      <c r="G100" s="23"/>
      <c r="H100" s="23"/>
      <c r="I100" s="24">
        <v>25000</v>
      </c>
    </row>
    <row r="101" spans="1:9" ht="11.25">
      <c r="A101" s="809"/>
      <c r="B101" s="798"/>
      <c r="C101" s="16" t="s">
        <v>689</v>
      </c>
      <c r="D101" s="23">
        <v>320400</v>
      </c>
      <c r="E101" s="23"/>
      <c r="F101" s="23"/>
      <c r="G101" s="23"/>
      <c r="H101" s="23"/>
      <c r="I101" s="24">
        <v>320400</v>
      </c>
    </row>
    <row r="102" spans="1:9" ht="11.25">
      <c r="A102" s="210"/>
      <c r="B102" s="798"/>
      <c r="C102" s="16" t="s">
        <v>88</v>
      </c>
      <c r="D102" s="23">
        <v>65900</v>
      </c>
      <c r="E102" s="23"/>
      <c r="F102" s="23"/>
      <c r="G102" s="23"/>
      <c r="H102" s="23"/>
      <c r="I102" s="24">
        <v>65900</v>
      </c>
    </row>
    <row r="103" spans="1:9" ht="11.25">
      <c r="A103" s="210"/>
      <c r="B103" s="798"/>
      <c r="C103" s="16" t="s">
        <v>89</v>
      </c>
      <c r="D103" s="23">
        <v>4070</v>
      </c>
      <c r="E103" s="23"/>
      <c r="F103" s="23"/>
      <c r="G103" s="23"/>
      <c r="H103" s="23"/>
      <c r="I103" s="24">
        <v>4070</v>
      </c>
    </row>
    <row r="104" spans="1:9" ht="19.5">
      <c r="A104" s="210"/>
      <c r="B104" s="798"/>
      <c r="C104" s="16" t="s">
        <v>90</v>
      </c>
      <c r="D104" s="23">
        <v>33560</v>
      </c>
      <c r="E104" s="23"/>
      <c r="F104" s="23"/>
      <c r="G104" s="23"/>
      <c r="H104" s="23"/>
      <c r="I104" s="24">
        <v>33560</v>
      </c>
    </row>
    <row r="105" spans="1:9" ht="29.25">
      <c r="A105" s="210"/>
      <c r="B105" s="798"/>
      <c r="C105" s="16" t="s">
        <v>91</v>
      </c>
      <c r="D105" s="23">
        <v>7960</v>
      </c>
      <c r="E105" s="23"/>
      <c r="F105" s="23"/>
      <c r="G105" s="23"/>
      <c r="H105" s="23"/>
      <c r="I105" s="24">
        <v>7960</v>
      </c>
    </row>
    <row r="106" spans="1:9" ht="29.25">
      <c r="A106" s="210"/>
      <c r="B106" s="811"/>
      <c r="C106" s="16" t="s">
        <v>92</v>
      </c>
      <c r="D106" s="23">
        <v>14000</v>
      </c>
      <c r="E106" s="23"/>
      <c r="F106" s="23"/>
      <c r="G106" s="23"/>
      <c r="H106" s="23"/>
      <c r="I106" s="24">
        <v>14000</v>
      </c>
    </row>
    <row r="107" spans="1:9" ht="11.25">
      <c r="A107" s="210"/>
      <c r="B107" s="211" t="s">
        <v>93</v>
      </c>
      <c r="C107" s="212"/>
      <c r="D107" s="215">
        <v>471320</v>
      </c>
      <c r="E107" s="215"/>
      <c r="F107" s="215"/>
      <c r="G107" s="215"/>
      <c r="H107" s="215"/>
      <c r="I107" s="216">
        <v>471320</v>
      </c>
    </row>
    <row r="108" spans="1:9" ht="39">
      <c r="A108" s="210"/>
      <c r="B108" s="15" t="s">
        <v>533</v>
      </c>
      <c r="C108" s="16" t="s">
        <v>689</v>
      </c>
      <c r="D108" s="23"/>
      <c r="E108" s="23"/>
      <c r="F108" s="23"/>
      <c r="G108" s="23"/>
      <c r="H108" s="23">
        <v>173000</v>
      </c>
      <c r="I108" s="24">
        <v>173000</v>
      </c>
    </row>
    <row r="109" spans="1:9" ht="11.25">
      <c r="A109" s="210"/>
      <c r="B109" s="211" t="s">
        <v>94</v>
      </c>
      <c r="C109" s="212"/>
      <c r="D109" s="215"/>
      <c r="E109" s="215"/>
      <c r="F109" s="215"/>
      <c r="G109" s="215"/>
      <c r="H109" s="215">
        <v>173000</v>
      </c>
      <c r="I109" s="216">
        <v>173000</v>
      </c>
    </row>
    <row r="110" spans="1:9" ht="29.25">
      <c r="A110" s="210"/>
      <c r="B110" s="15" t="s">
        <v>535</v>
      </c>
      <c r="C110" s="16" t="s">
        <v>689</v>
      </c>
      <c r="D110" s="23"/>
      <c r="E110" s="23"/>
      <c r="F110" s="23"/>
      <c r="G110" s="23"/>
      <c r="H110" s="23">
        <v>60000</v>
      </c>
      <c r="I110" s="24">
        <v>60000</v>
      </c>
    </row>
    <row r="111" spans="1:9" ht="11.25">
      <c r="A111" s="210"/>
      <c r="B111" s="211" t="s">
        <v>95</v>
      </c>
      <c r="C111" s="212"/>
      <c r="D111" s="215"/>
      <c r="E111" s="215"/>
      <c r="F111" s="215"/>
      <c r="G111" s="215"/>
      <c r="H111" s="215">
        <v>60000</v>
      </c>
      <c r="I111" s="216">
        <v>60000</v>
      </c>
    </row>
    <row r="112" spans="1:9" ht="19.5">
      <c r="A112" s="210"/>
      <c r="B112" s="15" t="s">
        <v>537</v>
      </c>
      <c r="C112" s="16" t="s">
        <v>706</v>
      </c>
      <c r="D112" s="23"/>
      <c r="E112" s="23"/>
      <c r="F112" s="23"/>
      <c r="G112" s="23"/>
      <c r="H112" s="23">
        <v>300</v>
      </c>
      <c r="I112" s="24">
        <v>300</v>
      </c>
    </row>
    <row r="113" spans="1:9" ht="19.5">
      <c r="A113" s="210"/>
      <c r="B113" s="19"/>
      <c r="C113" s="16" t="s">
        <v>707</v>
      </c>
      <c r="D113" s="23"/>
      <c r="E113" s="23"/>
      <c r="F113" s="23"/>
      <c r="G113" s="23"/>
      <c r="H113" s="23">
        <v>281992</v>
      </c>
      <c r="I113" s="24">
        <v>281992</v>
      </c>
    </row>
    <row r="114" spans="1:9" ht="19.5">
      <c r="A114" s="210"/>
      <c r="B114" s="19"/>
      <c r="C114" s="16" t="s">
        <v>708</v>
      </c>
      <c r="D114" s="23"/>
      <c r="E114" s="23"/>
      <c r="F114" s="23"/>
      <c r="G114" s="23"/>
      <c r="H114" s="23">
        <v>22423</v>
      </c>
      <c r="I114" s="24">
        <v>22423</v>
      </c>
    </row>
    <row r="115" spans="1:9" ht="19.5">
      <c r="A115" s="210"/>
      <c r="B115" s="19"/>
      <c r="C115" s="16" t="s">
        <v>701</v>
      </c>
      <c r="D115" s="23"/>
      <c r="E115" s="23"/>
      <c r="F115" s="23"/>
      <c r="G115" s="23"/>
      <c r="H115" s="23">
        <v>55390</v>
      </c>
      <c r="I115" s="24">
        <v>55390</v>
      </c>
    </row>
    <row r="116" spans="1:9" ht="11.25">
      <c r="A116" s="210"/>
      <c r="B116" s="19"/>
      <c r="C116" s="16" t="s">
        <v>702</v>
      </c>
      <c r="D116" s="23"/>
      <c r="E116" s="23"/>
      <c r="F116" s="23"/>
      <c r="G116" s="23"/>
      <c r="H116" s="23">
        <v>7460</v>
      </c>
      <c r="I116" s="24">
        <v>7460</v>
      </c>
    </row>
    <row r="117" spans="1:9" ht="19.5">
      <c r="A117" s="210"/>
      <c r="B117" s="19"/>
      <c r="C117" s="16" t="s">
        <v>710</v>
      </c>
      <c r="D117" s="23"/>
      <c r="E117" s="23"/>
      <c r="F117" s="23"/>
      <c r="G117" s="23"/>
      <c r="H117" s="23">
        <v>7344</v>
      </c>
      <c r="I117" s="24">
        <v>7344</v>
      </c>
    </row>
    <row r="118" spans="1:9" ht="11.25">
      <c r="A118" s="210"/>
      <c r="B118" s="19"/>
      <c r="C118" s="16" t="s">
        <v>711</v>
      </c>
      <c r="D118" s="23"/>
      <c r="E118" s="23"/>
      <c r="F118" s="23"/>
      <c r="G118" s="23"/>
      <c r="H118" s="23">
        <v>9000</v>
      </c>
      <c r="I118" s="24">
        <v>9000</v>
      </c>
    </row>
    <row r="119" spans="1:9" ht="11.25">
      <c r="A119" s="210"/>
      <c r="B119" s="19"/>
      <c r="C119" s="16" t="s">
        <v>712</v>
      </c>
      <c r="D119" s="23"/>
      <c r="E119" s="23"/>
      <c r="F119" s="23"/>
      <c r="G119" s="23"/>
      <c r="H119" s="23">
        <v>100</v>
      </c>
      <c r="I119" s="24">
        <v>100</v>
      </c>
    </row>
    <row r="120" spans="1:9" ht="11.25">
      <c r="A120" s="210"/>
      <c r="B120" s="19"/>
      <c r="C120" s="16" t="s">
        <v>713</v>
      </c>
      <c r="D120" s="23"/>
      <c r="E120" s="23"/>
      <c r="F120" s="23"/>
      <c r="G120" s="23"/>
      <c r="H120" s="23">
        <v>800</v>
      </c>
      <c r="I120" s="24">
        <v>800</v>
      </c>
    </row>
    <row r="121" spans="1:9" ht="11.25">
      <c r="A121" s="210"/>
      <c r="B121" s="19"/>
      <c r="C121" s="16" t="s">
        <v>689</v>
      </c>
      <c r="D121" s="23"/>
      <c r="E121" s="23"/>
      <c r="F121" s="23"/>
      <c r="G121" s="23"/>
      <c r="H121" s="23">
        <v>22996</v>
      </c>
      <c r="I121" s="24">
        <v>22996</v>
      </c>
    </row>
    <row r="122" spans="1:9" ht="11.25">
      <c r="A122" s="210"/>
      <c r="B122" s="19"/>
      <c r="C122" s="16" t="s">
        <v>714</v>
      </c>
      <c r="D122" s="23"/>
      <c r="E122" s="23"/>
      <c r="F122" s="23"/>
      <c r="G122" s="23"/>
      <c r="H122" s="23">
        <v>20160</v>
      </c>
      <c r="I122" s="24">
        <v>20160</v>
      </c>
    </row>
    <row r="123" spans="1:9" ht="19.5">
      <c r="A123" s="210"/>
      <c r="B123" s="19"/>
      <c r="C123" s="16" t="s">
        <v>717</v>
      </c>
      <c r="D123" s="23"/>
      <c r="E123" s="23"/>
      <c r="F123" s="23"/>
      <c r="G123" s="23"/>
      <c r="H123" s="23">
        <v>6435</v>
      </c>
      <c r="I123" s="24">
        <v>6435</v>
      </c>
    </row>
    <row r="124" spans="1:9" ht="11.25">
      <c r="A124" s="210"/>
      <c r="B124" s="211" t="s">
        <v>96</v>
      </c>
      <c r="C124" s="212"/>
      <c r="D124" s="215"/>
      <c r="E124" s="215"/>
      <c r="F124" s="215"/>
      <c r="G124" s="215"/>
      <c r="H124" s="215">
        <v>434400</v>
      </c>
      <c r="I124" s="216">
        <v>434400</v>
      </c>
    </row>
    <row r="125" spans="1:9" ht="11.25">
      <c r="A125" s="210"/>
      <c r="B125" s="15" t="s">
        <v>540</v>
      </c>
      <c r="C125" s="16" t="s">
        <v>712</v>
      </c>
      <c r="D125" s="23">
        <v>26500</v>
      </c>
      <c r="E125" s="23"/>
      <c r="F125" s="23"/>
      <c r="G125" s="23"/>
      <c r="H125" s="23"/>
      <c r="I125" s="24">
        <v>26500</v>
      </c>
    </row>
    <row r="126" spans="1:9" ht="11.25">
      <c r="A126" s="210"/>
      <c r="B126" s="19"/>
      <c r="C126" s="16" t="s">
        <v>689</v>
      </c>
      <c r="D126" s="23">
        <v>1000</v>
      </c>
      <c r="E126" s="23"/>
      <c r="F126" s="23"/>
      <c r="G126" s="23"/>
      <c r="H126" s="23"/>
      <c r="I126" s="24">
        <v>1000</v>
      </c>
    </row>
    <row r="127" spans="1:9" ht="11.25">
      <c r="A127" s="210"/>
      <c r="B127" s="211" t="s">
        <v>97</v>
      </c>
      <c r="C127" s="212"/>
      <c r="D127" s="215">
        <v>27500</v>
      </c>
      <c r="E127" s="215"/>
      <c r="F127" s="215"/>
      <c r="G127" s="215"/>
      <c r="H127" s="215"/>
      <c r="I127" s="216">
        <v>27500</v>
      </c>
    </row>
    <row r="128" spans="1:9" ht="48.75">
      <c r="A128" s="210"/>
      <c r="B128" s="15" t="s">
        <v>542</v>
      </c>
      <c r="C128" s="16" t="s">
        <v>73</v>
      </c>
      <c r="D128" s="23">
        <v>100000</v>
      </c>
      <c r="E128" s="23"/>
      <c r="F128" s="23"/>
      <c r="G128" s="23"/>
      <c r="H128" s="23"/>
      <c r="I128" s="24">
        <v>100000</v>
      </c>
    </row>
    <row r="129" spans="1:9" ht="19.5">
      <c r="A129" s="210"/>
      <c r="B129" s="19"/>
      <c r="C129" s="16" t="s">
        <v>707</v>
      </c>
      <c r="D129" s="23">
        <v>212229</v>
      </c>
      <c r="E129" s="23"/>
      <c r="F129" s="23"/>
      <c r="G129" s="23"/>
      <c r="H129" s="23"/>
      <c r="I129" s="24">
        <v>212229</v>
      </c>
    </row>
    <row r="130" spans="1:9" ht="19.5">
      <c r="A130" s="210"/>
      <c r="B130" s="19"/>
      <c r="C130" s="16" t="s">
        <v>701</v>
      </c>
      <c r="D130" s="23">
        <v>36569</v>
      </c>
      <c r="E130" s="23"/>
      <c r="F130" s="23"/>
      <c r="G130" s="23"/>
      <c r="H130" s="23"/>
      <c r="I130" s="24">
        <v>36569</v>
      </c>
    </row>
    <row r="131" spans="1:9" ht="11.25">
      <c r="A131" s="210"/>
      <c r="B131" s="19"/>
      <c r="C131" s="16" t="s">
        <v>702</v>
      </c>
      <c r="D131" s="23">
        <v>5202</v>
      </c>
      <c r="E131" s="23"/>
      <c r="F131" s="23"/>
      <c r="G131" s="23"/>
      <c r="H131" s="23"/>
      <c r="I131" s="24">
        <v>5202</v>
      </c>
    </row>
    <row r="132" spans="1:9" ht="19.5">
      <c r="A132" s="210"/>
      <c r="B132" s="19"/>
      <c r="C132" s="16" t="s">
        <v>710</v>
      </c>
      <c r="D132" s="23">
        <v>89800</v>
      </c>
      <c r="E132" s="23"/>
      <c r="F132" s="23"/>
      <c r="G132" s="23"/>
      <c r="H132" s="23"/>
      <c r="I132" s="24">
        <v>89800</v>
      </c>
    </row>
    <row r="133" spans="1:9" ht="11.25">
      <c r="A133" s="210"/>
      <c r="B133" s="19"/>
      <c r="C133" s="16" t="s">
        <v>689</v>
      </c>
      <c r="D133" s="23">
        <v>940776</v>
      </c>
      <c r="E133" s="23"/>
      <c r="F133" s="23"/>
      <c r="G133" s="23"/>
      <c r="H133" s="23"/>
      <c r="I133" s="24">
        <v>940776</v>
      </c>
    </row>
    <row r="134" spans="1:9" ht="19.5">
      <c r="A134" s="210"/>
      <c r="B134" s="19"/>
      <c r="C134" s="16" t="s">
        <v>98</v>
      </c>
      <c r="D134" s="23">
        <v>76100</v>
      </c>
      <c r="E134" s="23"/>
      <c r="F134" s="23"/>
      <c r="G134" s="23"/>
      <c r="H134" s="23"/>
      <c r="I134" s="24">
        <v>76100</v>
      </c>
    </row>
    <row r="135" spans="1:9" ht="11.25">
      <c r="A135" s="210"/>
      <c r="B135" s="19"/>
      <c r="C135" s="16" t="s">
        <v>716</v>
      </c>
      <c r="D135" s="23">
        <v>26000</v>
      </c>
      <c r="E135" s="23"/>
      <c r="F135" s="23"/>
      <c r="G135" s="23"/>
      <c r="H135" s="23"/>
      <c r="I135" s="24">
        <v>26000</v>
      </c>
    </row>
    <row r="136" spans="1:9" ht="19.5">
      <c r="A136" s="210"/>
      <c r="B136" s="19"/>
      <c r="C136" s="16" t="s">
        <v>722</v>
      </c>
      <c r="D136" s="23">
        <v>6154943</v>
      </c>
      <c r="E136" s="23"/>
      <c r="F136" s="23"/>
      <c r="G136" s="23"/>
      <c r="H136" s="23"/>
      <c r="I136" s="24">
        <v>6154943</v>
      </c>
    </row>
    <row r="137" spans="1:9" ht="12" thickBot="1">
      <c r="A137" s="210"/>
      <c r="B137" s="211" t="s">
        <v>99</v>
      </c>
      <c r="C137" s="212"/>
      <c r="D137" s="215">
        <v>7641619</v>
      </c>
      <c r="E137" s="215"/>
      <c r="F137" s="215"/>
      <c r="G137" s="215"/>
      <c r="H137" s="215"/>
      <c r="I137" s="216">
        <v>7641619</v>
      </c>
    </row>
    <row r="138" spans="1:9" ht="17.25" customHeight="1" thickBot="1">
      <c r="A138" s="213" t="s">
        <v>544</v>
      </c>
      <c r="B138" s="17"/>
      <c r="C138" s="18"/>
      <c r="D138" s="25">
        <v>8140439</v>
      </c>
      <c r="E138" s="25"/>
      <c r="F138" s="25"/>
      <c r="G138" s="25"/>
      <c r="H138" s="25">
        <v>667400</v>
      </c>
      <c r="I138" s="26">
        <v>8807839</v>
      </c>
    </row>
    <row r="139" spans="1:9" ht="19.5">
      <c r="A139" s="807" t="s">
        <v>545</v>
      </c>
      <c r="B139" s="15" t="s">
        <v>546</v>
      </c>
      <c r="C139" s="16" t="s">
        <v>706</v>
      </c>
      <c r="D139" s="23">
        <v>7720</v>
      </c>
      <c r="E139" s="23"/>
      <c r="F139" s="23">
        <v>4580</v>
      </c>
      <c r="G139" s="23"/>
      <c r="H139" s="23"/>
      <c r="I139" s="24">
        <v>12300</v>
      </c>
    </row>
    <row r="140" spans="1:9" ht="19.5">
      <c r="A140" s="809"/>
      <c r="B140" s="19"/>
      <c r="C140" s="16" t="s">
        <v>707</v>
      </c>
      <c r="D140" s="23">
        <v>1428830</v>
      </c>
      <c r="E140" s="23"/>
      <c r="F140" s="23">
        <v>920325</v>
      </c>
      <c r="G140" s="23">
        <v>882270</v>
      </c>
      <c r="H140" s="23">
        <v>449030</v>
      </c>
      <c r="I140" s="24">
        <v>3680455</v>
      </c>
    </row>
    <row r="141" spans="1:9" ht="19.5">
      <c r="A141" s="210"/>
      <c r="B141" s="19"/>
      <c r="C141" s="16" t="s">
        <v>708</v>
      </c>
      <c r="D141" s="23">
        <v>178875</v>
      </c>
      <c r="E141" s="23"/>
      <c r="F141" s="23">
        <v>105990</v>
      </c>
      <c r="G141" s="23"/>
      <c r="H141" s="23"/>
      <c r="I141" s="24">
        <v>284865</v>
      </c>
    </row>
    <row r="142" spans="1:9" ht="19.5">
      <c r="A142" s="210"/>
      <c r="B142" s="19"/>
      <c r="C142" s="16" t="s">
        <v>701</v>
      </c>
      <c r="D142" s="23">
        <v>256585</v>
      </c>
      <c r="E142" s="23"/>
      <c r="F142" s="23">
        <v>164730</v>
      </c>
      <c r="G142" s="23">
        <v>150615</v>
      </c>
      <c r="H142" s="23">
        <v>71270</v>
      </c>
      <c r="I142" s="24">
        <v>643200</v>
      </c>
    </row>
    <row r="143" spans="1:9" ht="11.25">
      <c r="A143" s="210"/>
      <c r="B143" s="19"/>
      <c r="C143" s="16" t="s">
        <v>702</v>
      </c>
      <c r="D143" s="23">
        <v>38680</v>
      </c>
      <c r="E143" s="23"/>
      <c r="F143" s="23">
        <v>24720</v>
      </c>
      <c r="G143" s="23">
        <v>21615</v>
      </c>
      <c r="H143" s="23">
        <v>11000</v>
      </c>
      <c r="I143" s="24">
        <v>96015</v>
      </c>
    </row>
    <row r="144" spans="1:9" ht="29.25">
      <c r="A144" s="210"/>
      <c r="B144" s="19"/>
      <c r="C144" s="16" t="s">
        <v>709</v>
      </c>
      <c r="D144" s="23">
        <v>3630</v>
      </c>
      <c r="E144" s="23"/>
      <c r="F144" s="23">
        <v>2155</v>
      </c>
      <c r="G144" s="23"/>
      <c r="H144" s="23"/>
      <c r="I144" s="24">
        <v>5785</v>
      </c>
    </row>
    <row r="145" spans="1:9" ht="19.5">
      <c r="A145" s="210"/>
      <c r="B145" s="19"/>
      <c r="C145" s="16" t="s">
        <v>703</v>
      </c>
      <c r="D145" s="23">
        <v>5450</v>
      </c>
      <c r="E145" s="23"/>
      <c r="F145" s="23">
        <v>3230</v>
      </c>
      <c r="G145" s="23"/>
      <c r="H145" s="23"/>
      <c r="I145" s="24">
        <v>8680</v>
      </c>
    </row>
    <row r="146" spans="1:9" ht="19.5">
      <c r="A146" s="210"/>
      <c r="B146" s="19"/>
      <c r="C146" s="16" t="s">
        <v>710</v>
      </c>
      <c r="D146" s="23">
        <v>128720</v>
      </c>
      <c r="E146" s="23"/>
      <c r="F146" s="23">
        <v>76265</v>
      </c>
      <c r="G146" s="23"/>
      <c r="H146" s="23"/>
      <c r="I146" s="24">
        <v>204985</v>
      </c>
    </row>
    <row r="147" spans="1:9" ht="11.25">
      <c r="A147" s="210"/>
      <c r="B147" s="19"/>
      <c r="C147" s="16" t="s">
        <v>711</v>
      </c>
      <c r="D147" s="23">
        <v>55525</v>
      </c>
      <c r="E147" s="23"/>
      <c r="F147" s="23">
        <v>32900</v>
      </c>
      <c r="G147" s="23"/>
      <c r="H147" s="23"/>
      <c r="I147" s="24">
        <v>88425</v>
      </c>
    </row>
    <row r="148" spans="1:9" ht="11.25">
      <c r="A148" s="210"/>
      <c r="B148" s="19"/>
      <c r="C148" s="16" t="s">
        <v>712</v>
      </c>
      <c r="D148" s="23">
        <v>41090</v>
      </c>
      <c r="E148" s="23"/>
      <c r="F148" s="23">
        <v>24345</v>
      </c>
      <c r="G148" s="23"/>
      <c r="H148" s="23"/>
      <c r="I148" s="24">
        <v>65435</v>
      </c>
    </row>
    <row r="149" spans="1:9" ht="11.25">
      <c r="A149" s="210"/>
      <c r="B149" s="19"/>
      <c r="C149" s="16" t="s">
        <v>713</v>
      </c>
      <c r="D149" s="23">
        <v>2725</v>
      </c>
      <c r="E149" s="23"/>
      <c r="F149" s="23">
        <v>1615</v>
      </c>
      <c r="G149" s="23"/>
      <c r="H149" s="23"/>
      <c r="I149" s="24">
        <v>4340</v>
      </c>
    </row>
    <row r="150" spans="1:9" ht="11.25">
      <c r="A150" s="210"/>
      <c r="B150" s="19"/>
      <c r="C150" s="16" t="s">
        <v>689</v>
      </c>
      <c r="D150" s="23">
        <v>458020</v>
      </c>
      <c r="E150" s="23"/>
      <c r="F150" s="23">
        <v>271385</v>
      </c>
      <c r="G150" s="23"/>
      <c r="H150" s="23"/>
      <c r="I150" s="24">
        <v>729405</v>
      </c>
    </row>
    <row r="151" spans="1:9" ht="19.5">
      <c r="A151" s="210"/>
      <c r="B151" s="19"/>
      <c r="C151" s="16" t="s">
        <v>98</v>
      </c>
      <c r="D151" s="23">
        <v>4540</v>
      </c>
      <c r="E151" s="23"/>
      <c r="F151" s="23">
        <v>2690</v>
      </c>
      <c r="G151" s="23"/>
      <c r="H151" s="23"/>
      <c r="I151" s="24">
        <v>7230</v>
      </c>
    </row>
    <row r="152" spans="1:9" ht="11.25">
      <c r="A152" s="210"/>
      <c r="B152" s="19"/>
      <c r="C152" s="16" t="s">
        <v>714</v>
      </c>
      <c r="D152" s="23">
        <v>30510</v>
      </c>
      <c r="E152" s="23"/>
      <c r="F152" s="23">
        <v>18075</v>
      </c>
      <c r="G152" s="23"/>
      <c r="H152" s="23"/>
      <c r="I152" s="24">
        <v>48585</v>
      </c>
    </row>
    <row r="153" spans="1:9" ht="19.5">
      <c r="A153" s="210"/>
      <c r="B153" s="19"/>
      <c r="C153" s="16" t="s">
        <v>715</v>
      </c>
      <c r="D153" s="23">
        <v>9080</v>
      </c>
      <c r="E153" s="23"/>
      <c r="F153" s="23">
        <v>5380</v>
      </c>
      <c r="G153" s="23"/>
      <c r="H153" s="23"/>
      <c r="I153" s="24">
        <v>14460</v>
      </c>
    </row>
    <row r="154" spans="1:9" ht="11.25">
      <c r="A154" s="210"/>
      <c r="B154" s="19"/>
      <c r="C154" s="16" t="s">
        <v>716</v>
      </c>
      <c r="D154" s="23">
        <v>7265</v>
      </c>
      <c r="E154" s="23"/>
      <c r="F154" s="23">
        <v>4305</v>
      </c>
      <c r="G154" s="23"/>
      <c r="H154" s="23"/>
      <c r="I154" s="24">
        <v>11570</v>
      </c>
    </row>
    <row r="155" spans="1:9" ht="19.5">
      <c r="A155" s="210"/>
      <c r="B155" s="19"/>
      <c r="C155" s="16" t="s">
        <v>717</v>
      </c>
      <c r="D155" s="23">
        <v>46900</v>
      </c>
      <c r="E155" s="23"/>
      <c r="F155" s="23">
        <v>27790</v>
      </c>
      <c r="G155" s="23"/>
      <c r="H155" s="23"/>
      <c r="I155" s="24">
        <v>74690</v>
      </c>
    </row>
    <row r="156" spans="1:9" ht="11.25">
      <c r="A156" s="210"/>
      <c r="B156" s="211" t="s">
        <v>100</v>
      </c>
      <c r="C156" s="212"/>
      <c r="D156" s="215">
        <v>2704145</v>
      </c>
      <c r="E156" s="215"/>
      <c r="F156" s="215">
        <v>1690480</v>
      </c>
      <c r="G156" s="215">
        <v>1054500</v>
      </c>
      <c r="H156" s="215">
        <v>531300</v>
      </c>
      <c r="I156" s="216">
        <v>5980425</v>
      </c>
    </row>
    <row r="157" spans="1:9" ht="19.5">
      <c r="A157" s="210"/>
      <c r="B157" s="810" t="s">
        <v>101</v>
      </c>
      <c r="C157" s="16" t="s">
        <v>730</v>
      </c>
      <c r="D157" s="23">
        <v>692160</v>
      </c>
      <c r="E157" s="23"/>
      <c r="F157" s="23"/>
      <c r="G157" s="23"/>
      <c r="H157" s="23"/>
      <c r="I157" s="24">
        <v>692160</v>
      </c>
    </row>
    <row r="158" spans="1:9" ht="19.5">
      <c r="A158" s="210"/>
      <c r="B158" s="798"/>
      <c r="C158" s="16" t="s">
        <v>710</v>
      </c>
      <c r="D158" s="23">
        <v>49330</v>
      </c>
      <c r="E158" s="23"/>
      <c r="F158" s="23"/>
      <c r="G158" s="23"/>
      <c r="H158" s="23"/>
      <c r="I158" s="24">
        <v>49330</v>
      </c>
    </row>
    <row r="159" spans="1:9" ht="11.25">
      <c r="A159" s="210"/>
      <c r="B159" s="798"/>
      <c r="C159" s="16" t="s">
        <v>711</v>
      </c>
      <c r="D159" s="23">
        <v>10938</v>
      </c>
      <c r="E159" s="23"/>
      <c r="F159" s="23"/>
      <c r="G159" s="23"/>
      <c r="H159" s="23"/>
      <c r="I159" s="24">
        <v>10938</v>
      </c>
    </row>
    <row r="160" spans="1:9" ht="11.25">
      <c r="A160" s="210"/>
      <c r="B160" s="798"/>
      <c r="C160" s="16" t="s">
        <v>712</v>
      </c>
      <c r="D160" s="23">
        <v>4063</v>
      </c>
      <c r="E160" s="23"/>
      <c r="F160" s="23"/>
      <c r="G160" s="23"/>
      <c r="H160" s="23"/>
      <c r="I160" s="24">
        <v>4063</v>
      </c>
    </row>
    <row r="161" spans="1:9" ht="11.25">
      <c r="A161" s="210"/>
      <c r="B161" s="798"/>
      <c r="C161" s="16" t="s">
        <v>689</v>
      </c>
      <c r="D161" s="23">
        <v>231823</v>
      </c>
      <c r="E161" s="23"/>
      <c r="F161" s="23"/>
      <c r="G161" s="23"/>
      <c r="H161" s="23"/>
      <c r="I161" s="24">
        <v>231823</v>
      </c>
    </row>
    <row r="162" spans="1:9" ht="11.25">
      <c r="A162" s="210"/>
      <c r="B162" s="798"/>
      <c r="C162" s="16" t="s">
        <v>714</v>
      </c>
      <c r="D162" s="23">
        <v>7000</v>
      </c>
      <c r="E162" s="23"/>
      <c r="F162" s="23"/>
      <c r="G162" s="23"/>
      <c r="H162" s="23"/>
      <c r="I162" s="24">
        <v>7000</v>
      </c>
    </row>
    <row r="163" spans="1:9" ht="19.5">
      <c r="A163" s="210"/>
      <c r="B163" s="798"/>
      <c r="C163" s="16" t="s">
        <v>715</v>
      </c>
      <c r="D163" s="23">
        <v>25000</v>
      </c>
      <c r="E163" s="23"/>
      <c r="F163" s="23"/>
      <c r="G163" s="23"/>
      <c r="H163" s="23"/>
      <c r="I163" s="24">
        <v>25000</v>
      </c>
    </row>
    <row r="164" spans="1:9" ht="29.25">
      <c r="A164" s="210"/>
      <c r="B164" s="811"/>
      <c r="C164" s="16" t="s">
        <v>725</v>
      </c>
      <c r="D164" s="23">
        <v>140816</v>
      </c>
      <c r="E164" s="23"/>
      <c r="F164" s="23"/>
      <c r="G164" s="23"/>
      <c r="H164" s="23"/>
      <c r="I164" s="24">
        <v>140816</v>
      </c>
    </row>
    <row r="165" spans="1:9" ht="11.25">
      <c r="A165" s="210"/>
      <c r="B165" s="211" t="s">
        <v>102</v>
      </c>
      <c r="C165" s="212"/>
      <c r="D165" s="215">
        <v>1161130</v>
      </c>
      <c r="E165" s="215"/>
      <c r="F165" s="215"/>
      <c r="G165" s="215"/>
      <c r="H165" s="215"/>
      <c r="I165" s="216">
        <v>1161130</v>
      </c>
    </row>
    <row r="166" spans="1:9" ht="29.25">
      <c r="A166" s="210"/>
      <c r="B166" s="15" t="s">
        <v>549</v>
      </c>
      <c r="C166" s="16" t="s">
        <v>706</v>
      </c>
      <c r="D166" s="23">
        <v>55210</v>
      </c>
      <c r="E166" s="23"/>
      <c r="F166" s="23">
        <v>17490</v>
      </c>
      <c r="G166" s="23"/>
      <c r="H166" s="23"/>
      <c r="I166" s="24">
        <v>72700</v>
      </c>
    </row>
    <row r="167" spans="1:9" ht="19.5">
      <c r="A167" s="210"/>
      <c r="B167" s="19"/>
      <c r="C167" s="16" t="s">
        <v>707</v>
      </c>
      <c r="D167" s="23">
        <v>16534055</v>
      </c>
      <c r="E167" s="23"/>
      <c r="F167" s="23">
        <v>5238160</v>
      </c>
      <c r="G167" s="23"/>
      <c r="H167" s="23"/>
      <c r="I167" s="24">
        <v>21772215</v>
      </c>
    </row>
    <row r="168" spans="1:9" ht="19.5">
      <c r="A168" s="210"/>
      <c r="B168" s="19"/>
      <c r="C168" s="16" t="s">
        <v>708</v>
      </c>
      <c r="D168" s="23">
        <v>1279715</v>
      </c>
      <c r="E168" s="23"/>
      <c r="F168" s="23">
        <v>405420</v>
      </c>
      <c r="G168" s="23"/>
      <c r="H168" s="23"/>
      <c r="I168" s="24">
        <v>1685135</v>
      </c>
    </row>
    <row r="169" spans="1:9" ht="19.5">
      <c r="A169" s="210"/>
      <c r="B169" s="19"/>
      <c r="C169" s="16" t="s">
        <v>701</v>
      </c>
      <c r="D169" s="23">
        <v>2923200</v>
      </c>
      <c r="E169" s="23"/>
      <c r="F169" s="23">
        <v>926100</v>
      </c>
      <c r="G169" s="23"/>
      <c r="H169" s="23"/>
      <c r="I169" s="24">
        <v>3849300</v>
      </c>
    </row>
    <row r="170" spans="1:9" ht="11.25">
      <c r="A170" s="210"/>
      <c r="B170" s="19"/>
      <c r="C170" s="16" t="s">
        <v>702</v>
      </c>
      <c r="D170" s="23">
        <v>431335</v>
      </c>
      <c r="E170" s="23"/>
      <c r="F170" s="23">
        <v>136650</v>
      </c>
      <c r="G170" s="23"/>
      <c r="H170" s="23"/>
      <c r="I170" s="24">
        <v>567985</v>
      </c>
    </row>
    <row r="171" spans="1:9" ht="29.25">
      <c r="A171" s="210"/>
      <c r="B171" s="19"/>
      <c r="C171" s="16" t="s">
        <v>709</v>
      </c>
      <c r="D171" s="23">
        <v>25985</v>
      </c>
      <c r="E171" s="23"/>
      <c r="F171" s="23">
        <v>8230</v>
      </c>
      <c r="G171" s="23"/>
      <c r="H171" s="23"/>
      <c r="I171" s="24">
        <v>34215</v>
      </c>
    </row>
    <row r="172" spans="1:9" ht="19.5">
      <c r="A172" s="210"/>
      <c r="B172" s="19"/>
      <c r="C172" s="16" t="s">
        <v>703</v>
      </c>
      <c r="D172" s="23">
        <v>38980</v>
      </c>
      <c r="E172" s="23"/>
      <c r="F172" s="23">
        <v>12340</v>
      </c>
      <c r="G172" s="23"/>
      <c r="H172" s="23"/>
      <c r="I172" s="24">
        <v>51320</v>
      </c>
    </row>
    <row r="173" spans="1:9" ht="19.5">
      <c r="A173" s="210"/>
      <c r="B173" s="19"/>
      <c r="C173" s="16" t="s">
        <v>710</v>
      </c>
      <c r="D173" s="23">
        <v>920875</v>
      </c>
      <c r="E173" s="23"/>
      <c r="F173" s="23">
        <v>291740</v>
      </c>
      <c r="G173" s="23"/>
      <c r="H173" s="23"/>
      <c r="I173" s="24">
        <v>1212615</v>
      </c>
    </row>
    <row r="174" spans="1:9" ht="11.25">
      <c r="A174" s="210"/>
      <c r="B174" s="19"/>
      <c r="C174" s="16" t="s">
        <v>711</v>
      </c>
      <c r="D174" s="23">
        <v>397230</v>
      </c>
      <c r="E174" s="23"/>
      <c r="F174" s="23">
        <v>125845</v>
      </c>
      <c r="G174" s="23"/>
      <c r="H174" s="23"/>
      <c r="I174" s="24">
        <v>523075</v>
      </c>
    </row>
    <row r="175" spans="1:9" ht="11.25">
      <c r="A175" s="210"/>
      <c r="B175" s="19"/>
      <c r="C175" s="16" t="s">
        <v>712</v>
      </c>
      <c r="D175" s="23">
        <v>393940</v>
      </c>
      <c r="E175" s="23"/>
      <c r="F175" s="23">
        <v>93125</v>
      </c>
      <c r="G175" s="23"/>
      <c r="H175" s="23"/>
      <c r="I175" s="24">
        <v>487065</v>
      </c>
    </row>
    <row r="176" spans="1:9" ht="11.25">
      <c r="A176" s="210"/>
      <c r="B176" s="19"/>
      <c r="C176" s="16" t="s">
        <v>713</v>
      </c>
      <c r="D176" s="23">
        <v>19485</v>
      </c>
      <c r="E176" s="23"/>
      <c r="F176" s="23">
        <v>6175</v>
      </c>
      <c r="G176" s="23"/>
      <c r="H176" s="23"/>
      <c r="I176" s="24">
        <v>25660</v>
      </c>
    </row>
    <row r="177" spans="1:9" ht="11.25">
      <c r="A177" s="210"/>
      <c r="B177" s="19"/>
      <c r="C177" s="16" t="s">
        <v>689</v>
      </c>
      <c r="D177" s="23">
        <v>3276780</v>
      </c>
      <c r="E177" s="23"/>
      <c r="F177" s="23">
        <v>1038115</v>
      </c>
      <c r="G177" s="23"/>
      <c r="H177" s="23"/>
      <c r="I177" s="24">
        <v>4314895</v>
      </c>
    </row>
    <row r="178" spans="1:9" ht="19.5">
      <c r="A178" s="210"/>
      <c r="B178" s="19"/>
      <c r="C178" s="16" t="s">
        <v>98</v>
      </c>
      <c r="D178" s="23">
        <v>32480</v>
      </c>
      <c r="E178" s="23"/>
      <c r="F178" s="23">
        <v>10290</v>
      </c>
      <c r="G178" s="23"/>
      <c r="H178" s="23"/>
      <c r="I178" s="24">
        <v>42770</v>
      </c>
    </row>
    <row r="179" spans="1:9" ht="11.25">
      <c r="A179" s="210"/>
      <c r="B179" s="19"/>
      <c r="C179" s="16" t="s">
        <v>714</v>
      </c>
      <c r="D179" s="23">
        <v>218265</v>
      </c>
      <c r="E179" s="23"/>
      <c r="F179" s="23">
        <v>69150</v>
      </c>
      <c r="G179" s="23"/>
      <c r="H179" s="23"/>
      <c r="I179" s="24">
        <v>287415</v>
      </c>
    </row>
    <row r="180" spans="1:9" ht="19.5">
      <c r="A180" s="210"/>
      <c r="B180" s="19"/>
      <c r="C180" s="16" t="s">
        <v>715</v>
      </c>
      <c r="D180" s="23">
        <v>64960</v>
      </c>
      <c r="E180" s="23"/>
      <c r="F180" s="23">
        <v>20580</v>
      </c>
      <c r="G180" s="23"/>
      <c r="H180" s="23"/>
      <c r="I180" s="24">
        <v>85540</v>
      </c>
    </row>
    <row r="181" spans="1:9" ht="11.25">
      <c r="A181" s="210"/>
      <c r="B181" s="19"/>
      <c r="C181" s="16" t="s">
        <v>716</v>
      </c>
      <c r="D181" s="23">
        <v>51970</v>
      </c>
      <c r="E181" s="23"/>
      <c r="F181" s="23">
        <v>16460</v>
      </c>
      <c r="G181" s="23"/>
      <c r="H181" s="23"/>
      <c r="I181" s="24">
        <v>68430</v>
      </c>
    </row>
    <row r="182" spans="1:9" ht="19.5">
      <c r="A182" s="210"/>
      <c r="B182" s="19"/>
      <c r="C182" s="16" t="s">
        <v>717</v>
      </c>
      <c r="D182" s="23">
        <v>335550</v>
      </c>
      <c r="E182" s="23"/>
      <c r="F182" s="23">
        <v>106310</v>
      </c>
      <c r="G182" s="23"/>
      <c r="H182" s="23"/>
      <c r="I182" s="24">
        <v>441860</v>
      </c>
    </row>
    <row r="183" spans="1:9" ht="29.25">
      <c r="A183" s="210"/>
      <c r="B183" s="19"/>
      <c r="C183" s="16" t="s">
        <v>725</v>
      </c>
      <c r="D183" s="23">
        <v>410000</v>
      </c>
      <c r="E183" s="23"/>
      <c r="F183" s="23"/>
      <c r="G183" s="23"/>
      <c r="H183" s="23"/>
      <c r="I183" s="24">
        <v>410000</v>
      </c>
    </row>
    <row r="184" spans="1:9" ht="11.25">
      <c r="A184" s="210"/>
      <c r="B184" s="211" t="s">
        <v>103</v>
      </c>
      <c r="C184" s="212"/>
      <c r="D184" s="215">
        <v>27410015</v>
      </c>
      <c r="E184" s="215"/>
      <c r="F184" s="215">
        <v>8522180</v>
      </c>
      <c r="G184" s="215"/>
      <c r="H184" s="215"/>
      <c r="I184" s="216">
        <v>35932195</v>
      </c>
    </row>
    <row r="185" spans="1:9" ht="19.5">
      <c r="A185" s="210"/>
      <c r="B185" s="15" t="s">
        <v>554</v>
      </c>
      <c r="C185" s="16" t="s">
        <v>701</v>
      </c>
      <c r="D185" s="23">
        <v>1300</v>
      </c>
      <c r="E185" s="23"/>
      <c r="F185" s="23"/>
      <c r="G185" s="23"/>
      <c r="H185" s="23">
        <v>3500</v>
      </c>
      <c r="I185" s="24">
        <v>4800</v>
      </c>
    </row>
    <row r="186" spans="1:9" ht="11.25">
      <c r="A186" s="210"/>
      <c r="B186" s="19"/>
      <c r="C186" s="16" t="s">
        <v>702</v>
      </c>
      <c r="D186" s="23">
        <v>300</v>
      </c>
      <c r="E186" s="23"/>
      <c r="F186" s="23"/>
      <c r="G186" s="23"/>
      <c r="H186" s="23">
        <v>700</v>
      </c>
      <c r="I186" s="24">
        <v>1000</v>
      </c>
    </row>
    <row r="187" spans="1:9" ht="19.5">
      <c r="A187" s="210"/>
      <c r="B187" s="19"/>
      <c r="C187" s="16" t="s">
        <v>703</v>
      </c>
      <c r="D187" s="23"/>
      <c r="E187" s="23"/>
      <c r="F187" s="23"/>
      <c r="G187" s="23"/>
      <c r="H187" s="23">
        <v>29400</v>
      </c>
      <c r="I187" s="24">
        <v>29400</v>
      </c>
    </row>
    <row r="188" spans="1:9" ht="19.5">
      <c r="A188" s="210"/>
      <c r="B188" s="19"/>
      <c r="C188" s="16" t="s">
        <v>710</v>
      </c>
      <c r="D188" s="23">
        <v>2800</v>
      </c>
      <c r="E188" s="23"/>
      <c r="F188" s="23"/>
      <c r="G188" s="23"/>
      <c r="H188" s="23">
        <v>4000</v>
      </c>
      <c r="I188" s="24">
        <v>6800</v>
      </c>
    </row>
    <row r="189" spans="1:9" ht="11.25">
      <c r="A189" s="210"/>
      <c r="B189" s="19"/>
      <c r="C189" s="16" t="s">
        <v>689</v>
      </c>
      <c r="D189" s="23">
        <v>25200</v>
      </c>
      <c r="E189" s="23"/>
      <c r="F189" s="23"/>
      <c r="G189" s="23"/>
      <c r="H189" s="23">
        <v>56400</v>
      </c>
      <c r="I189" s="24">
        <v>81600</v>
      </c>
    </row>
    <row r="190" spans="1:9" ht="11.25">
      <c r="A190" s="210"/>
      <c r="B190" s="211" t="s">
        <v>104</v>
      </c>
      <c r="C190" s="212"/>
      <c r="D190" s="215">
        <v>29600</v>
      </c>
      <c r="E190" s="215"/>
      <c r="F190" s="215"/>
      <c r="G190" s="215"/>
      <c r="H190" s="215">
        <v>94000</v>
      </c>
      <c r="I190" s="216">
        <v>123600</v>
      </c>
    </row>
    <row r="191" spans="1:9" ht="29.25">
      <c r="A191" s="210"/>
      <c r="B191" s="15" t="s">
        <v>556</v>
      </c>
      <c r="C191" s="16" t="s">
        <v>105</v>
      </c>
      <c r="D191" s="23">
        <v>10000</v>
      </c>
      <c r="E191" s="23"/>
      <c r="F191" s="23"/>
      <c r="G191" s="23"/>
      <c r="H191" s="23"/>
      <c r="I191" s="24">
        <v>10000</v>
      </c>
    </row>
    <row r="192" spans="1:9" ht="19.5">
      <c r="A192" s="210"/>
      <c r="B192" s="19"/>
      <c r="C192" s="16" t="s">
        <v>707</v>
      </c>
      <c r="D192" s="23">
        <v>21500</v>
      </c>
      <c r="E192" s="23"/>
      <c r="F192" s="23"/>
      <c r="G192" s="23"/>
      <c r="H192" s="23"/>
      <c r="I192" s="24">
        <v>21500</v>
      </c>
    </row>
    <row r="193" spans="1:9" ht="19.5">
      <c r="A193" s="210"/>
      <c r="B193" s="19"/>
      <c r="C193" s="16" t="s">
        <v>708</v>
      </c>
      <c r="D193" s="23">
        <v>1297</v>
      </c>
      <c r="E193" s="23"/>
      <c r="F193" s="23"/>
      <c r="G193" s="23"/>
      <c r="H193" s="23"/>
      <c r="I193" s="24">
        <v>1297</v>
      </c>
    </row>
    <row r="194" spans="1:9" ht="19.5">
      <c r="A194" s="210"/>
      <c r="B194" s="19"/>
      <c r="C194" s="16" t="s">
        <v>701</v>
      </c>
      <c r="D194" s="23">
        <v>3928</v>
      </c>
      <c r="E194" s="23"/>
      <c r="F194" s="23"/>
      <c r="G194" s="23"/>
      <c r="H194" s="23"/>
      <c r="I194" s="24">
        <v>3928</v>
      </c>
    </row>
    <row r="195" spans="1:9" ht="11.25">
      <c r="A195" s="210"/>
      <c r="B195" s="19"/>
      <c r="C195" s="16" t="s">
        <v>702</v>
      </c>
      <c r="D195" s="23">
        <v>559</v>
      </c>
      <c r="E195" s="23"/>
      <c r="F195" s="23"/>
      <c r="G195" s="23"/>
      <c r="H195" s="23"/>
      <c r="I195" s="24">
        <v>559</v>
      </c>
    </row>
    <row r="196" spans="1:9" ht="19.5">
      <c r="A196" s="210"/>
      <c r="B196" s="19"/>
      <c r="C196" s="16" t="s">
        <v>710</v>
      </c>
      <c r="D196" s="23">
        <v>43800</v>
      </c>
      <c r="E196" s="23"/>
      <c r="F196" s="23"/>
      <c r="G196" s="23"/>
      <c r="H196" s="23"/>
      <c r="I196" s="24">
        <v>43800</v>
      </c>
    </row>
    <row r="197" spans="1:9" ht="11.25">
      <c r="A197" s="210"/>
      <c r="B197" s="19"/>
      <c r="C197" s="16" t="s">
        <v>712</v>
      </c>
      <c r="D197" s="23"/>
      <c r="E197" s="23">
        <v>474</v>
      </c>
      <c r="F197" s="23"/>
      <c r="G197" s="23"/>
      <c r="H197" s="23"/>
      <c r="I197" s="24">
        <v>474</v>
      </c>
    </row>
    <row r="198" spans="1:9" ht="11.25">
      <c r="A198" s="210"/>
      <c r="B198" s="19"/>
      <c r="C198" s="16" t="s">
        <v>689</v>
      </c>
      <c r="D198" s="23">
        <v>165100</v>
      </c>
      <c r="E198" s="23">
        <v>1000</v>
      </c>
      <c r="F198" s="23"/>
      <c r="G198" s="23"/>
      <c r="H198" s="23"/>
      <c r="I198" s="24">
        <v>166100</v>
      </c>
    </row>
    <row r="199" spans="1:9" ht="19.5">
      <c r="A199" s="210"/>
      <c r="B199" s="19"/>
      <c r="C199" s="16" t="s">
        <v>715</v>
      </c>
      <c r="D199" s="23">
        <v>12100</v>
      </c>
      <c r="E199" s="23"/>
      <c r="F199" s="23"/>
      <c r="G199" s="23"/>
      <c r="H199" s="23"/>
      <c r="I199" s="24">
        <v>12100</v>
      </c>
    </row>
    <row r="200" spans="1:9" ht="11.25">
      <c r="A200" s="210"/>
      <c r="B200" s="19"/>
      <c r="C200" s="16" t="s">
        <v>716</v>
      </c>
      <c r="D200" s="23">
        <v>597500</v>
      </c>
      <c r="E200" s="23"/>
      <c r="F200" s="23"/>
      <c r="G200" s="23"/>
      <c r="H200" s="23"/>
      <c r="I200" s="24">
        <v>597500</v>
      </c>
    </row>
    <row r="201" spans="1:9" ht="19.5">
      <c r="A201" s="210"/>
      <c r="B201" s="19"/>
      <c r="C201" s="16" t="s">
        <v>106</v>
      </c>
      <c r="D201" s="23">
        <v>56400</v>
      </c>
      <c r="E201" s="23"/>
      <c r="F201" s="23"/>
      <c r="G201" s="23"/>
      <c r="H201" s="23"/>
      <c r="I201" s="24">
        <v>56400</v>
      </c>
    </row>
    <row r="202" spans="1:9" ht="19.5">
      <c r="A202" s="210"/>
      <c r="B202" s="19"/>
      <c r="C202" s="16" t="s">
        <v>721</v>
      </c>
      <c r="D202" s="23">
        <v>3000</v>
      </c>
      <c r="E202" s="23"/>
      <c r="F202" s="23"/>
      <c r="G202" s="23"/>
      <c r="H202" s="23"/>
      <c r="I202" s="24">
        <v>3000</v>
      </c>
    </row>
    <row r="203" spans="1:9" ht="12" thickBot="1">
      <c r="A203" s="210"/>
      <c r="B203" s="211" t="s">
        <v>107</v>
      </c>
      <c r="C203" s="212"/>
      <c r="D203" s="215">
        <v>915184</v>
      </c>
      <c r="E203" s="215">
        <v>1474</v>
      </c>
      <c r="F203" s="215"/>
      <c r="G203" s="215"/>
      <c r="H203" s="215"/>
      <c r="I203" s="216">
        <v>916658</v>
      </c>
    </row>
    <row r="204" spans="1:9" ht="12" thickBot="1">
      <c r="A204" s="213" t="s">
        <v>558</v>
      </c>
      <c r="B204" s="17"/>
      <c r="C204" s="18"/>
      <c r="D204" s="25">
        <v>32220074</v>
      </c>
      <c r="E204" s="25">
        <v>1474</v>
      </c>
      <c r="F204" s="25">
        <v>10212660</v>
      </c>
      <c r="G204" s="25">
        <v>1054500</v>
      </c>
      <c r="H204" s="25">
        <v>625300</v>
      </c>
      <c r="I204" s="26">
        <v>44114008</v>
      </c>
    </row>
    <row r="205" spans="1:9" ht="45.75" customHeight="1">
      <c r="A205" s="812" t="s">
        <v>559</v>
      </c>
      <c r="B205" s="15" t="s">
        <v>560</v>
      </c>
      <c r="C205" s="16" t="s">
        <v>701</v>
      </c>
      <c r="D205" s="23"/>
      <c r="E205" s="23"/>
      <c r="F205" s="23"/>
      <c r="G205" s="23">
        <v>5271</v>
      </c>
      <c r="H205" s="23"/>
      <c r="I205" s="24">
        <v>5271</v>
      </c>
    </row>
    <row r="206" spans="1:9" ht="11.25">
      <c r="A206" s="813"/>
      <c r="B206" s="19"/>
      <c r="C206" s="16" t="s">
        <v>702</v>
      </c>
      <c r="D206" s="23"/>
      <c r="E206" s="23"/>
      <c r="F206" s="23"/>
      <c r="G206" s="23">
        <v>750</v>
      </c>
      <c r="H206" s="23"/>
      <c r="I206" s="24">
        <v>750</v>
      </c>
    </row>
    <row r="207" spans="1:9" ht="19.5">
      <c r="A207" s="813"/>
      <c r="B207" s="19"/>
      <c r="C207" s="16" t="s">
        <v>703</v>
      </c>
      <c r="D207" s="23"/>
      <c r="E207" s="23"/>
      <c r="F207" s="23"/>
      <c r="G207" s="23">
        <v>30589</v>
      </c>
      <c r="H207" s="23"/>
      <c r="I207" s="24">
        <v>30589</v>
      </c>
    </row>
    <row r="208" spans="1:9" ht="12" thickBot="1">
      <c r="A208" s="792"/>
      <c r="B208" s="211" t="s">
        <v>108</v>
      </c>
      <c r="C208" s="212"/>
      <c r="D208" s="215"/>
      <c r="E208" s="215"/>
      <c r="F208" s="215"/>
      <c r="G208" s="215">
        <v>36610</v>
      </c>
      <c r="H208" s="215"/>
      <c r="I208" s="216">
        <v>36610</v>
      </c>
    </row>
    <row r="209" spans="1:9" ht="12" thickBot="1">
      <c r="A209" s="213" t="s">
        <v>562</v>
      </c>
      <c r="B209" s="17"/>
      <c r="C209" s="18"/>
      <c r="D209" s="25"/>
      <c r="E209" s="25"/>
      <c r="F209" s="25"/>
      <c r="G209" s="25">
        <v>36610</v>
      </c>
      <c r="H209" s="25"/>
      <c r="I209" s="26">
        <v>36610</v>
      </c>
    </row>
    <row r="210" spans="1:9" ht="19.5">
      <c r="A210" s="812" t="s">
        <v>563</v>
      </c>
      <c r="B210" s="15" t="s">
        <v>109</v>
      </c>
      <c r="C210" s="16" t="s">
        <v>710</v>
      </c>
      <c r="D210" s="23"/>
      <c r="E210" s="23">
        <v>18025</v>
      </c>
      <c r="F210" s="23"/>
      <c r="G210" s="23"/>
      <c r="H210" s="23"/>
      <c r="I210" s="24">
        <v>18025</v>
      </c>
    </row>
    <row r="211" spans="1:9" ht="11.25">
      <c r="A211" s="813"/>
      <c r="B211" s="19"/>
      <c r="C211" s="16" t="s">
        <v>689</v>
      </c>
      <c r="D211" s="23"/>
      <c r="E211" s="23">
        <v>500</v>
      </c>
      <c r="F211" s="23"/>
      <c r="G211" s="23"/>
      <c r="H211" s="23"/>
      <c r="I211" s="24">
        <v>500</v>
      </c>
    </row>
    <row r="212" spans="1:9" ht="29.25">
      <c r="A212" s="813"/>
      <c r="B212" s="19"/>
      <c r="C212" s="16" t="s">
        <v>725</v>
      </c>
      <c r="D212" s="23"/>
      <c r="E212" s="23">
        <v>4000</v>
      </c>
      <c r="F212" s="23"/>
      <c r="G212" s="23"/>
      <c r="H212" s="23"/>
      <c r="I212" s="24">
        <v>4000</v>
      </c>
    </row>
    <row r="213" spans="1:9" ht="11.25">
      <c r="A213" s="813"/>
      <c r="B213" s="211" t="s">
        <v>110</v>
      </c>
      <c r="C213" s="212"/>
      <c r="D213" s="215"/>
      <c r="E213" s="215">
        <v>22525</v>
      </c>
      <c r="F213" s="215"/>
      <c r="G213" s="215"/>
      <c r="H213" s="215"/>
      <c r="I213" s="216">
        <v>22525</v>
      </c>
    </row>
    <row r="214" spans="1:9" ht="39">
      <c r="A214" s="814"/>
      <c r="B214" s="15" t="s">
        <v>564</v>
      </c>
      <c r="C214" s="16" t="s">
        <v>111</v>
      </c>
      <c r="D214" s="23"/>
      <c r="E214" s="23"/>
      <c r="F214" s="23"/>
      <c r="G214" s="23"/>
      <c r="H214" s="23">
        <v>646800</v>
      </c>
      <c r="I214" s="24">
        <v>646800</v>
      </c>
    </row>
    <row r="215" spans="1:9" ht="19.5">
      <c r="A215" s="210"/>
      <c r="B215" s="19"/>
      <c r="C215" s="16" t="s">
        <v>707</v>
      </c>
      <c r="D215" s="23"/>
      <c r="E215" s="23"/>
      <c r="F215" s="23"/>
      <c r="G215" s="23"/>
      <c r="H215" s="23">
        <v>65500</v>
      </c>
      <c r="I215" s="24">
        <v>65500</v>
      </c>
    </row>
    <row r="216" spans="1:9" ht="19.5">
      <c r="A216" s="210"/>
      <c r="B216" s="19"/>
      <c r="C216" s="16" t="s">
        <v>708</v>
      </c>
      <c r="D216" s="23"/>
      <c r="E216" s="23"/>
      <c r="F216" s="23"/>
      <c r="G216" s="23"/>
      <c r="H216" s="23">
        <v>5300</v>
      </c>
      <c r="I216" s="24">
        <v>5300</v>
      </c>
    </row>
    <row r="217" spans="1:9" ht="29.25">
      <c r="A217" s="210"/>
      <c r="B217" s="19"/>
      <c r="C217" s="16" t="s">
        <v>112</v>
      </c>
      <c r="D217" s="23"/>
      <c r="E217" s="23"/>
      <c r="F217" s="23"/>
      <c r="G217" s="23"/>
      <c r="H217" s="23">
        <v>4886800</v>
      </c>
      <c r="I217" s="24">
        <v>4886800</v>
      </c>
    </row>
    <row r="218" spans="1:9" ht="39">
      <c r="A218" s="210"/>
      <c r="B218" s="19"/>
      <c r="C218" s="16" t="s">
        <v>113</v>
      </c>
      <c r="D218" s="23"/>
      <c r="E218" s="23"/>
      <c r="F218" s="23"/>
      <c r="G218" s="23"/>
      <c r="H218" s="23">
        <v>266300</v>
      </c>
      <c r="I218" s="24">
        <v>266300</v>
      </c>
    </row>
    <row r="219" spans="1:9" ht="39">
      <c r="A219" s="210"/>
      <c r="B219" s="19"/>
      <c r="C219" s="16" t="s">
        <v>114</v>
      </c>
      <c r="D219" s="23"/>
      <c r="E219" s="23"/>
      <c r="F219" s="23"/>
      <c r="G219" s="23"/>
      <c r="H219" s="23">
        <v>411000</v>
      </c>
      <c r="I219" s="24">
        <v>411000</v>
      </c>
    </row>
    <row r="220" spans="1:9" ht="48.75">
      <c r="A220" s="210"/>
      <c r="B220" s="19"/>
      <c r="C220" s="16" t="s">
        <v>115</v>
      </c>
      <c r="D220" s="23"/>
      <c r="E220" s="23"/>
      <c r="F220" s="23"/>
      <c r="G220" s="23"/>
      <c r="H220" s="23">
        <v>20000</v>
      </c>
      <c r="I220" s="24">
        <v>20000</v>
      </c>
    </row>
    <row r="221" spans="1:9" ht="19.5">
      <c r="A221" s="210"/>
      <c r="B221" s="19"/>
      <c r="C221" s="16" t="s">
        <v>701</v>
      </c>
      <c r="D221" s="23"/>
      <c r="E221" s="23"/>
      <c r="F221" s="23"/>
      <c r="G221" s="23"/>
      <c r="H221" s="23">
        <v>12880</v>
      </c>
      <c r="I221" s="24">
        <v>12880</v>
      </c>
    </row>
    <row r="222" spans="1:9" ht="11.25">
      <c r="A222" s="210"/>
      <c r="B222" s="19"/>
      <c r="C222" s="16" t="s">
        <v>702</v>
      </c>
      <c r="D222" s="23"/>
      <c r="E222" s="23"/>
      <c r="F222" s="23"/>
      <c r="G222" s="23"/>
      <c r="H222" s="23">
        <v>1740</v>
      </c>
      <c r="I222" s="24">
        <v>1740</v>
      </c>
    </row>
    <row r="223" spans="1:9" ht="19.5">
      <c r="A223" s="210"/>
      <c r="B223" s="19"/>
      <c r="C223" s="16" t="s">
        <v>703</v>
      </c>
      <c r="D223" s="23"/>
      <c r="E223" s="23"/>
      <c r="F223" s="23"/>
      <c r="G223" s="23"/>
      <c r="H223" s="23">
        <v>20000</v>
      </c>
      <c r="I223" s="24">
        <v>20000</v>
      </c>
    </row>
    <row r="224" spans="1:9" ht="29.25">
      <c r="A224" s="210"/>
      <c r="B224" s="19"/>
      <c r="C224" s="16" t="s">
        <v>116</v>
      </c>
      <c r="D224" s="23"/>
      <c r="E224" s="23"/>
      <c r="F224" s="23"/>
      <c r="G224" s="23"/>
      <c r="H224" s="23">
        <v>390000</v>
      </c>
      <c r="I224" s="24">
        <v>390000</v>
      </c>
    </row>
    <row r="225" spans="1:9" ht="19.5">
      <c r="A225" s="210"/>
      <c r="B225" s="19"/>
      <c r="C225" s="16" t="s">
        <v>710</v>
      </c>
      <c r="D225" s="23"/>
      <c r="E225" s="23">
        <v>1000</v>
      </c>
      <c r="F225" s="23"/>
      <c r="G225" s="23"/>
      <c r="H225" s="23">
        <v>320080</v>
      </c>
      <c r="I225" s="24">
        <v>321080</v>
      </c>
    </row>
    <row r="226" spans="1:9" ht="11.25">
      <c r="A226" s="210"/>
      <c r="B226" s="19"/>
      <c r="C226" s="16" t="s">
        <v>711</v>
      </c>
      <c r="D226" s="23"/>
      <c r="E226" s="23"/>
      <c r="F226" s="23"/>
      <c r="G226" s="23"/>
      <c r="H226" s="23">
        <v>204000</v>
      </c>
      <c r="I226" s="24">
        <v>204000</v>
      </c>
    </row>
    <row r="227" spans="1:9" ht="11.25">
      <c r="A227" s="210"/>
      <c r="B227" s="19"/>
      <c r="C227" s="16" t="s">
        <v>712</v>
      </c>
      <c r="D227" s="23"/>
      <c r="E227" s="23"/>
      <c r="F227" s="23"/>
      <c r="G227" s="23"/>
      <c r="H227" s="23">
        <v>313000</v>
      </c>
      <c r="I227" s="24">
        <v>313000</v>
      </c>
    </row>
    <row r="228" spans="1:9" ht="11.25">
      <c r="A228" s="210"/>
      <c r="B228" s="19"/>
      <c r="C228" s="16" t="s">
        <v>713</v>
      </c>
      <c r="D228" s="23"/>
      <c r="E228" s="23"/>
      <c r="F228" s="23"/>
      <c r="G228" s="23"/>
      <c r="H228" s="23">
        <v>35000</v>
      </c>
      <c r="I228" s="24">
        <v>35000</v>
      </c>
    </row>
    <row r="229" spans="1:9" ht="11.25">
      <c r="A229" s="210"/>
      <c r="B229" s="19"/>
      <c r="C229" s="16" t="s">
        <v>689</v>
      </c>
      <c r="D229" s="23"/>
      <c r="E229" s="23"/>
      <c r="F229" s="23"/>
      <c r="G229" s="23"/>
      <c r="H229" s="23">
        <v>180000</v>
      </c>
      <c r="I229" s="24">
        <v>180000</v>
      </c>
    </row>
    <row r="230" spans="1:9" ht="11.25">
      <c r="A230" s="210"/>
      <c r="B230" s="19"/>
      <c r="C230" s="16" t="s">
        <v>714</v>
      </c>
      <c r="D230" s="23"/>
      <c r="E230" s="23"/>
      <c r="F230" s="23"/>
      <c r="G230" s="23"/>
      <c r="H230" s="23">
        <v>4000</v>
      </c>
      <c r="I230" s="24">
        <v>4000</v>
      </c>
    </row>
    <row r="231" spans="1:9" ht="19.5">
      <c r="A231" s="210"/>
      <c r="B231" s="19"/>
      <c r="C231" s="16" t="s">
        <v>715</v>
      </c>
      <c r="D231" s="23"/>
      <c r="E231" s="23"/>
      <c r="F231" s="23"/>
      <c r="G231" s="23"/>
      <c r="H231" s="23">
        <v>1000</v>
      </c>
      <c r="I231" s="24">
        <v>1000</v>
      </c>
    </row>
    <row r="232" spans="1:9" ht="11.25">
      <c r="A232" s="210"/>
      <c r="B232" s="19"/>
      <c r="C232" s="16" t="s">
        <v>716</v>
      </c>
      <c r="D232" s="23"/>
      <c r="E232" s="23"/>
      <c r="F232" s="23"/>
      <c r="G232" s="23"/>
      <c r="H232" s="23">
        <v>22000</v>
      </c>
      <c r="I232" s="24">
        <v>22000</v>
      </c>
    </row>
    <row r="233" spans="1:9" ht="19.5">
      <c r="A233" s="210"/>
      <c r="B233" s="19"/>
      <c r="C233" s="16" t="s">
        <v>717</v>
      </c>
      <c r="D233" s="23"/>
      <c r="E233" s="23"/>
      <c r="F233" s="23"/>
      <c r="G233" s="23"/>
      <c r="H233" s="23">
        <v>4000</v>
      </c>
      <c r="I233" s="24">
        <v>4000</v>
      </c>
    </row>
    <row r="234" spans="1:9" ht="11.25">
      <c r="A234" s="210"/>
      <c r="B234" s="19"/>
      <c r="C234" s="16" t="s">
        <v>117</v>
      </c>
      <c r="D234" s="23"/>
      <c r="E234" s="23"/>
      <c r="F234" s="23"/>
      <c r="G234" s="23"/>
      <c r="H234" s="23">
        <v>15000</v>
      </c>
      <c r="I234" s="24">
        <v>15000</v>
      </c>
    </row>
    <row r="235" spans="1:9" ht="19.5">
      <c r="A235" s="210"/>
      <c r="B235" s="19"/>
      <c r="C235" s="16" t="s">
        <v>80</v>
      </c>
      <c r="D235" s="23"/>
      <c r="E235" s="23"/>
      <c r="F235" s="23"/>
      <c r="G235" s="23"/>
      <c r="H235" s="23">
        <v>1600</v>
      </c>
      <c r="I235" s="24">
        <v>1600</v>
      </c>
    </row>
    <row r="236" spans="1:9" ht="29.25">
      <c r="A236" s="210"/>
      <c r="B236" s="19"/>
      <c r="C236" s="16" t="s">
        <v>725</v>
      </c>
      <c r="D236" s="23"/>
      <c r="E236" s="23"/>
      <c r="F236" s="23"/>
      <c r="G236" s="23"/>
      <c r="H236" s="23">
        <v>60000</v>
      </c>
      <c r="I236" s="24">
        <v>60000</v>
      </c>
    </row>
    <row r="237" spans="1:9" ht="11.25">
      <c r="A237" s="210"/>
      <c r="B237" s="211" t="s">
        <v>118</v>
      </c>
      <c r="C237" s="212"/>
      <c r="D237" s="215"/>
      <c r="E237" s="215">
        <v>1000</v>
      </c>
      <c r="F237" s="215"/>
      <c r="G237" s="215"/>
      <c r="H237" s="215">
        <v>7886000</v>
      </c>
      <c r="I237" s="216">
        <v>7887000</v>
      </c>
    </row>
    <row r="238" spans="1:9" ht="19.5">
      <c r="A238" s="210"/>
      <c r="B238" s="15" t="s">
        <v>119</v>
      </c>
      <c r="C238" s="16" t="s">
        <v>706</v>
      </c>
      <c r="D238" s="23">
        <v>5000</v>
      </c>
      <c r="E238" s="23"/>
      <c r="F238" s="23"/>
      <c r="G238" s="23"/>
      <c r="H238" s="23"/>
      <c r="I238" s="24">
        <v>5000</v>
      </c>
    </row>
    <row r="239" spans="1:9" ht="19.5">
      <c r="A239" s="210"/>
      <c r="B239" s="19"/>
      <c r="C239" s="16" t="s">
        <v>710</v>
      </c>
      <c r="D239" s="23">
        <v>10000</v>
      </c>
      <c r="E239" s="23">
        <v>1000</v>
      </c>
      <c r="F239" s="23"/>
      <c r="G239" s="23"/>
      <c r="H239" s="23"/>
      <c r="I239" s="24">
        <v>11000</v>
      </c>
    </row>
    <row r="240" spans="1:9" ht="11.25">
      <c r="A240" s="210"/>
      <c r="B240" s="19"/>
      <c r="C240" s="16" t="s">
        <v>711</v>
      </c>
      <c r="D240" s="23">
        <v>5800</v>
      </c>
      <c r="E240" s="23"/>
      <c r="F240" s="23"/>
      <c r="G240" s="23"/>
      <c r="H240" s="23"/>
      <c r="I240" s="24">
        <v>5800</v>
      </c>
    </row>
    <row r="241" spans="1:9" ht="11.25">
      <c r="A241" s="210"/>
      <c r="B241" s="19"/>
      <c r="C241" s="16" t="s">
        <v>712</v>
      </c>
      <c r="D241" s="23">
        <v>24600</v>
      </c>
      <c r="E241" s="23"/>
      <c r="F241" s="23"/>
      <c r="G241" s="23"/>
      <c r="H241" s="23"/>
      <c r="I241" s="24">
        <v>24600</v>
      </c>
    </row>
    <row r="242" spans="1:9" ht="11.25">
      <c r="A242" s="210"/>
      <c r="B242" s="19"/>
      <c r="C242" s="16" t="s">
        <v>713</v>
      </c>
      <c r="D242" s="23">
        <v>2500</v>
      </c>
      <c r="E242" s="23"/>
      <c r="F242" s="23"/>
      <c r="G242" s="23"/>
      <c r="H242" s="23"/>
      <c r="I242" s="24">
        <v>2500</v>
      </c>
    </row>
    <row r="243" spans="1:9" ht="11.25">
      <c r="A243" s="210"/>
      <c r="B243" s="19"/>
      <c r="C243" s="16" t="s">
        <v>689</v>
      </c>
      <c r="D243" s="23">
        <v>5500</v>
      </c>
      <c r="E243" s="23"/>
      <c r="F243" s="23"/>
      <c r="G243" s="23"/>
      <c r="H243" s="23"/>
      <c r="I243" s="24">
        <v>5500</v>
      </c>
    </row>
    <row r="244" spans="1:9" ht="11.25">
      <c r="A244" s="210"/>
      <c r="B244" s="19"/>
      <c r="C244" s="16" t="s">
        <v>716</v>
      </c>
      <c r="D244" s="23">
        <v>9000</v>
      </c>
      <c r="E244" s="23"/>
      <c r="F244" s="23"/>
      <c r="G244" s="23"/>
      <c r="H244" s="23"/>
      <c r="I244" s="24">
        <v>9000</v>
      </c>
    </row>
    <row r="245" spans="1:9" ht="11.25">
      <c r="A245" s="210"/>
      <c r="B245" s="211" t="s">
        <v>120</v>
      </c>
      <c r="C245" s="212"/>
      <c r="D245" s="215">
        <v>62400</v>
      </c>
      <c r="E245" s="215">
        <v>1000</v>
      </c>
      <c r="F245" s="215"/>
      <c r="G245" s="215"/>
      <c r="H245" s="215"/>
      <c r="I245" s="216">
        <v>63400</v>
      </c>
    </row>
    <row r="246" spans="1:9" ht="19.5">
      <c r="A246" s="210"/>
      <c r="B246" s="15" t="s">
        <v>121</v>
      </c>
      <c r="C246" s="16" t="s">
        <v>710</v>
      </c>
      <c r="D246" s="23"/>
      <c r="E246" s="23"/>
      <c r="F246" s="23">
        <v>35000</v>
      </c>
      <c r="G246" s="23"/>
      <c r="H246" s="23"/>
      <c r="I246" s="24">
        <v>35000</v>
      </c>
    </row>
    <row r="247" spans="1:9" ht="11.25">
      <c r="A247" s="210"/>
      <c r="B247" s="19"/>
      <c r="C247" s="16" t="s">
        <v>711</v>
      </c>
      <c r="D247" s="23"/>
      <c r="E247" s="23"/>
      <c r="F247" s="23">
        <v>500</v>
      </c>
      <c r="G247" s="23"/>
      <c r="H247" s="23"/>
      <c r="I247" s="24">
        <v>500</v>
      </c>
    </row>
    <row r="248" spans="1:9" ht="11.25">
      <c r="A248" s="210"/>
      <c r="B248" s="19"/>
      <c r="C248" s="16" t="s">
        <v>712</v>
      </c>
      <c r="D248" s="23"/>
      <c r="E248" s="23"/>
      <c r="F248" s="23">
        <v>10000</v>
      </c>
      <c r="G248" s="23"/>
      <c r="H248" s="23"/>
      <c r="I248" s="24">
        <v>10000</v>
      </c>
    </row>
    <row r="249" spans="1:9" ht="11.25">
      <c r="A249" s="210"/>
      <c r="B249" s="19"/>
      <c r="C249" s="16" t="s">
        <v>689</v>
      </c>
      <c r="D249" s="23"/>
      <c r="E249" s="23"/>
      <c r="F249" s="23">
        <v>8000</v>
      </c>
      <c r="G249" s="23"/>
      <c r="H249" s="23"/>
      <c r="I249" s="24">
        <v>8000</v>
      </c>
    </row>
    <row r="250" spans="1:9" ht="29.25">
      <c r="A250" s="210"/>
      <c r="B250" s="19"/>
      <c r="C250" s="16" t="s">
        <v>725</v>
      </c>
      <c r="D250" s="23"/>
      <c r="E250" s="23"/>
      <c r="F250" s="23">
        <v>40000</v>
      </c>
      <c r="G250" s="23"/>
      <c r="H250" s="23"/>
      <c r="I250" s="24">
        <v>40000</v>
      </c>
    </row>
    <row r="251" spans="1:9" ht="11.25">
      <c r="A251" s="210"/>
      <c r="B251" s="211" t="s">
        <v>122</v>
      </c>
      <c r="C251" s="212"/>
      <c r="D251" s="215"/>
      <c r="E251" s="215"/>
      <c r="F251" s="215">
        <v>93500</v>
      </c>
      <c r="G251" s="215"/>
      <c r="H251" s="215"/>
      <c r="I251" s="216">
        <v>93500</v>
      </c>
    </row>
    <row r="252" spans="1:9" ht="19.5">
      <c r="A252" s="210"/>
      <c r="B252" s="15" t="s">
        <v>566</v>
      </c>
      <c r="C252" s="16" t="s">
        <v>706</v>
      </c>
      <c r="D252" s="23">
        <v>128400</v>
      </c>
      <c r="E252" s="23"/>
      <c r="F252" s="23"/>
      <c r="G252" s="23"/>
      <c r="H252" s="23"/>
      <c r="I252" s="24">
        <v>128400</v>
      </c>
    </row>
    <row r="253" spans="1:9" ht="19.5">
      <c r="A253" s="210"/>
      <c r="B253" s="19"/>
      <c r="C253" s="16" t="s">
        <v>707</v>
      </c>
      <c r="D253" s="23">
        <v>2030200</v>
      </c>
      <c r="E253" s="23"/>
      <c r="F253" s="23"/>
      <c r="G253" s="23"/>
      <c r="H253" s="23"/>
      <c r="I253" s="24">
        <v>2030200</v>
      </c>
    </row>
    <row r="254" spans="1:9" ht="19.5">
      <c r="A254" s="210"/>
      <c r="B254" s="19"/>
      <c r="C254" s="16" t="s">
        <v>708</v>
      </c>
      <c r="D254" s="23">
        <v>140000</v>
      </c>
      <c r="E254" s="23"/>
      <c r="F254" s="23"/>
      <c r="G254" s="23"/>
      <c r="H254" s="23"/>
      <c r="I254" s="24">
        <v>140000</v>
      </c>
    </row>
    <row r="255" spans="1:9" ht="19.5">
      <c r="A255" s="210"/>
      <c r="B255" s="19"/>
      <c r="C255" s="16" t="s">
        <v>701</v>
      </c>
      <c r="D255" s="23">
        <v>374200</v>
      </c>
      <c r="E255" s="23"/>
      <c r="F255" s="23"/>
      <c r="G255" s="23"/>
      <c r="H255" s="23"/>
      <c r="I255" s="24">
        <v>374200</v>
      </c>
    </row>
    <row r="256" spans="1:9" ht="11.25">
      <c r="A256" s="210"/>
      <c r="B256" s="19"/>
      <c r="C256" s="16" t="s">
        <v>702</v>
      </c>
      <c r="D256" s="23">
        <v>53150</v>
      </c>
      <c r="E256" s="23"/>
      <c r="F256" s="23"/>
      <c r="G256" s="23"/>
      <c r="H256" s="23"/>
      <c r="I256" s="24">
        <v>53150</v>
      </c>
    </row>
    <row r="257" spans="1:9" ht="29.25">
      <c r="A257" s="210"/>
      <c r="B257" s="19"/>
      <c r="C257" s="16" t="s">
        <v>709</v>
      </c>
      <c r="D257" s="23">
        <v>2000</v>
      </c>
      <c r="E257" s="23"/>
      <c r="F257" s="23"/>
      <c r="G257" s="23"/>
      <c r="H257" s="23"/>
      <c r="I257" s="24">
        <v>2000</v>
      </c>
    </row>
    <row r="258" spans="1:9" ht="19.5">
      <c r="A258" s="210"/>
      <c r="B258" s="19"/>
      <c r="C258" s="16" t="s">
        <v>710</v>
      </c>
      <c r="D258" s="23">
        <v>188950</v>
      </c>
      <c r="E258" s="23"/>
      <c r="F258" s="23"/>
      <c r="G258" s="23"/>
      <c r="H258" s="23"/>
      <c r="I258" s="24">
        <v>188950</v>
      </c>
    </row>
    <row r="259" spans="1:9" ht="19.5">
      <c r="A259" s="210"/>
      <c r="B259" s="19"/>
      <c r="C259" s="16" t="s">
        <v>123</v>
      </c>
      <c r="D259" s="23">
        <v>7000</v>
      </c>
      <c r="E259" s="23"/>
      <c r="F259" s="23"/>
      <c r="G259" s="23"/>
      <c r="H259" s="23"/>
      <c r="I259" s="24">
        <v>7000</v>
      </c>
    </row>
    <row r="260" spans="1:9" ht="11.25">
      <c r="A260" s="210"/>
      <c r="B260" s="19"/>
      <c r="C260" s="16" t="s">
        <v>711</v>
      </c>
      <c r="D260" s="23">
        <v>80000</v>
      </c>
      <c r="E260" s="23"/>
      <c r="F260" s="23"/>
      <c r="G260" s="23"/>
      <c r="H260" s="23"/>
      <c r="I260" s="24">
        <v>80000</v>
      </c>
    </row>
    <row r="261" spans="1:9" ht="11.25">
      <c r="A261" s="210"/>
      <c r="B261" s="19"/>
      <c r="C261" s="16" t="s">
        <v>712</v>
      </c>
      <c r="D261" s="23">
        <v>52500</v>
      </c>
      <c r="E261" s="23"/>
      <c r="F261" s="23"/>
      <c r="G261" s="23"/>
      <c r="H261" s="23"/>
      <c r="I261" s="24">
        <v>52500</v>
      </c>
    </row>
    <row r="262" spans="1:9" ht="11.25">
      <c r="A262" s="210"/>
      <c r="B262" s="19"/>
      <c r="C262" s="16" t="s">
        <v>713</v>
      </c>
      <c r="D262" s="23">
        <v>28400</v>
      </c>
      <c r="E262" s="23"/>
      <c r="F262" s="23"/>
      <c r="G262" s="23"/>
      <c r="H262" s="23"/>
      <c r="I262" s="24">
        <v>28400</v>
      </c>
    </row>
    <row r="263" spans="1:9" ht="11.25">
      <c r="A263" s="210"/>
      <c r="B263" s="19"/>
      <c r="C263" s="16" t="s">
        <v>689</v>
      </c>
      <c r="D263" s="23">
        <v>148550</v>
      </c>
      <c r="E263" s="23"/>
      <c r="F263" s="23"/>
      <c r="G263" s="23"/>
      <c r="H263" s="23"/>
      <c r="I263" s="24">
        <v>148550</v>
      </c>
    </row>
    <row r="264" spans="1:9" ht="11.25">
      <c r="A264" s="210"/>
      <c r="B264" s="19"/>
      <c r="C264" s="16" t="s">
        <v>714</v>
      </c>
      <c r="D264" s="23">
        <v>28000</v>
      </c>
      <c r="E264" s="23"/>
      <c r="F264" s="23"/>
      <c r="G264" s="23"/>
      <c r="H264" s="23"/>
      <c r="I264" s="24">
        <v>28000</v>
      </c>
    </row>
    <row r="265" spans="1:9" ht="11.25">
      <c r="A265" s="210"/>
      <c r="B265" s="19"/>
      <c r="C265" s="16" t="s">
        <v>716</v>
      </c>
      <c r="D265" s="23">
        <v>17000</v>
      </c>
      <c r="E265" s="23"/>
      <c r="F265" s="23"/>
      <c r="G265" s="23"/>
      <c r="H265" s="23"/>
      <c r="I265" s="24">
        <v>17000</v>
      </c>
    </row>
    <row r="266" spans="1:9" ht="19.5">
      <c r="A266" s="210"/>
      <c r="B266" s="19"/>
      <c r="C266" s="16" t="s">
        <v>717</v>
      </c>
      <c r="D266" s="23">
        <v>50600</v>
      </c>
      <c r="E266" s="23"/>
      <c r="F266" s="23"/>
      <c r="G266" s="23"/>
      <c r="H266" s="23"/>
      <c r="I266" s="24">
        <v>50600</v>
      </c>
    </row>
    <row r="267" spans="1:9" ht="11.25">
      <c r="A267" s="210"/>
      <c r="B267" s="211" t="s">
        <v>124</v>
      </c>
      <c r="C267" s="212"/>
      <c r="D267" s="215">
        <v>3328950</v>
      </c>
      <c r="E267" s="215"/>
      <c r="F267" s="215"/>
      <c r="G267" s="215"/>
      <c r="H267" s="215"/>
      <c r="I267" s="216">
        <v>3328950</v>
      </c>
    </row>
    <row r="268" spans="1:9" ht="19.5">
      <c r="A268" s="210"/>
      <c r="B268" s="15" t="s">
        <v>125</v>
      </c>
      <c r="C268" s="16" t="s">
        <v>710</v>
      </c>
      <c r="D268" s="23">
        <v>818200</v>
      </c>
      <c r="E268" s="23"/>
      <c r="F268" s="23">
        <v>43000</v>
      </c>
      <c r="G268" s="23"/>
      <c r="H268" s="23"/>
      <c r="I268" s="24">
        <v>861200</v>
      </c>
    </row>
    <row r="269" spans="1:9" ht="11.25">
      <c r="A269" s="210"/>
      <c r="B269" s="19"/>
      <c r="C269" s="16" t="s">
        <v>711</v>
      </c>
      <c r="D269" s="23"/>
      <c r="E269" s="23"/>
      <c r="F269" s="23">
        <v>52000</v>
      </c>
      <c r="G269" s="23"/>
      <c r="H269" s="23"/>
      <c r="I269" s="24">
        <v>52000</v>
      </c>
    </row>
    <row r="270" spans="1:9" ht="11.25">
      <c r="A270" s="210"/>
      <c r="B270" s="19"/>
      <c r="C270" s="16" t="s">
        <v>712</v>
      </c>
      <c r="D270" s="23">
        <v>25000</v>
      </c>
      <c r="E270" s="23"/>
      <c r="F270" s="23"/>
      <c r="G270" s="23"/>
      <c r="H270" s="23"/>
      <c r="I270" s="24">
        <v>25000</v>
      </c>
    </row>
    <row r="271" spans="1:9" ht="11.25">
      <c r="A271" s="210"/>
      <c r="B271" s="19"/>
      <c r="C271" s="16" t="s">
        <v>689</v>
      </c>
      <c r="D271" s="23">
        <v>95100</v>
      </c>
      <c r="E271" s="23"/>
      <c r="F271" s="23">
        <v>50000</v>
      </c>
      <c r="G271" s="23"/>
      <c r="H271" s="23"/>
      <c r="I271" s="24">
        <v>145100</v>
      </c>
    </row>
    <row r="272" spans="1:9" ht="29.25">
      <c r="A272" s="210"/>
      <c r="B272" s="19"/>
      <c r="C272" s="16" t="s">
        <v>725</v>
      </c>
      <c r="D272" s="23">
        <v>843000</v>
      </c>
      <c r="E272" s="23">
        <v>53000</v>
      </c>
      <c r="F272" s="23">
        <v>15000</v>
      </c>
      <c r="G272" s="23"/>
      <c r="H272" s="23"/>
      <c r="I272" s="24">
        <v>911000</v>
      </c>
    </row>
    <row r="273" spans="1:9" ht="12" thickBot="1">
      <c r="A273" s="210"/>
      <c r="B273" s="211" t="s">
        <v>126</v>
      </c>
      <c r="C273" s="212"/>
      <c r="D273" s="215">
        <v>1781300</v>
      </c>
      <c r="E273" s="215">
        <v>53000</v>
      </c>
      <c r="F273" s="215">
        <v>160000</v>
      </c>
      <c r="G273" s="215"/>
      <c r="H273" s="215"/>
      <c r="I273" s="216">
        <v>1994300</v>
      </c>
    </row>
    <row r="274" spans="1:9" ht="12" thickBot="1">
      <c r="A274" s="213" t="s">
        <v>568</v>
      </c>
      <c r="B274" s="17"/>
      <c r="C274" s="18"/>
      <c r="D274" s="25">
        <v>5172650</v>
      </c>
      <c r="E274" s="25">
        <v>77525</v>
      </c>
      <c r="F274" s="25">
        <v>253500</v>
      </c>
      <c r="G274" s="25"/>
      <c r="H274" s="25">
        <v>7886000</v>
      </c>
      <c r="I274" s="26">
        <v>13389675</v>
      </c>
    </row>
    <row r="275" spans="1:9" ht="47.25" customHeight="1">
      <c r="A275" s="812" t="s">
        <v>569</v>
      </c>
      <c r="B275" s="15" t="s">
        <v>127</v>
      </c>
      <c r="C275" s="16" t="s">
        <v>128</v>
      </c>
      <c r="D275" s="23">
        <v>250000</v>
      </c>
      <c r="E275" s="23"/>
      <c r="F275" s="23"/>
      <c r="G275" s="23"/>
      <c r="H275" s="23"/>
      <c r="I275" s="24">
        <v>250000</v>
      </c>
    </row>
    <row r="276" spans="1:9" ht="19.5">
      <c r="A276" s="813"/>
      <c r="B276" s="19"/>
      <c r="C276" s="16" t="s">
        <v>710</v>
      </c>
      <c r="D276" s="23">
        <v>93500</v>
      </c>
      <c r="E276" s="23"/>
      <c r="F276" s="23"/>
      <c r="G276" s="23"/>
      <c r="H276" s="23"/>
      <c r="I276" s="24">
        <v>93500</v>
      </c>
    </row>
    <row r="277" spans="1:9" ht="15.75" customHeight="1">
      <c r="A277" s="813"/>
      <c r="B277" s="19"/>
      <c r="C277" s="16" t="s">
        <v>712</v>
      </c>
      <c r="D277" s="23">
        <v>10000</v>
      </c>
      <c r="E277" s="23"/>
      <c r="F277" s="23"/>
      <c r="G277" s="23"/>
      <c r="H277" s="23"/>
      <c r="I277" s="24">
        <v>10000</v>
      </c>
    </row>
    <row r="278" spans="1:9" ht="11.25">
      <c r="A278" s="813"/>
      <c r="B278" s="19"/>
      <c r="C278" s="16" t="s">
        <v>689</v>
      </c>
      <c r="D278" s="23">
        <v>643150</v>
      </c>
      <c r="E278" s="23"/>
      <c r="F278" s="23"/>
      <c r="G278" s="23"/>
      <c r="H278" s="23"/>
      <c r="I278" s="24">
        <v>643150</v>
      </c>
    </row>
    <row r="279" spans="1:9" ht="25.5" customHeight="1">
      <c r="A279" s="813"/>
      <c r="B279" s="19"/>
      <c r="C279" s="16" t="s">
        <v>721</v>
      </c>
      <c r="D279" s="23">
        <v>6000</v>
      </c>
      <c r="E279" s="23"/>
      <c r="F279" s="23"/>
      <c r="G279" s="23"/>
      <c r="H279" s="23"/>
      <c r="I279" s="24">
        <v>6000</v>
      </c>
    </row>
    <row r="280" spans="1:9" ht="12" thickBot="1">
      <c r="A280" s="792"/>
      <c r="B280" s="211" t="s">
        <v>129</v>
      </c>
      <c r="C280" s="212"/>
      <c r="D280" s="215">
        <v>1002650</v>
      </c>
      <c r="E280" s="215"/>
      <c r="F280" s="215"/>
      <c r="G280" s="215"/>
      <c r="H280" s="215"/>
      <c r="I280" s="216">
        <v>1002650</v>
      </c>
    </row>
    <row r="281" spans="1:9" ht="12" thickBot="1">
      <c r="A281" s="213" t="s">
        <v>593</v>
      </c>
      <c r="B281" s="17"/>
      <c r="C281" s="18"/>
      <c r="D281" s="25">
        <v>1002650</v>
      </c>
      <c r="E281" s="25"/>
      <c r="F281" s="25"/>
      <c r="G281" s="25"/>
      <c r="H281" s="25"/>
      <c r="I281" s="26">
        <v>1002650</v>
      </c>
    </row>
    <row r="282" spans="1:9" ht="11.25">
      <c r="A282" s="812" t="s">
        <v>130</v>
      </c>
      <c r="B282" s="797" t="s">
        <v>131</v>
      </c>
      <c r="C282" s="16" t="s">
        <v>689</v>
      </c>
      <c r="D282" s="23">
        <v>400000</v>
      </c>
      <c r="E282" s="23"/>
      <c r="F282" s="23"/>
      <c r="G282" s="23"/>
      <c r="H282" s="23"/>
      <c r="I282" s="24">
        <v>400000</v>
      </c>
    </row>
    <row r="283" spans="1:9" ht="39">
      <c r="A283" s="813"/>
      <c r="B283" s="798"/>
      <c r="C283" s="16" t="s">
        <v>132</v>
      </c>
      <c r="D283" s="23">
        <v>6096693</v>
      </c>
      <c r="E283" s="23"/>
      <c r="F283" s="23"/>
      <c r="G283" s="23"/>
      <c r="H283" s="23"/>
      <c r="I283" s="24">
        <v>6096693</v>
      </c>
    </row>
    <row r="284" spans="1:9" ht="29.25">
      <c r="A284" s="813"/>
      <c r="B284" s="811"/>
      <c r="C284" s="16" t="s">
        <v>133</v>
      </c>
      <c r="D284" s="23">
        <v>12400000</v>
      </c>
      <c r="E284" s="23"/>
      <c r="F284" s="23"/>
      <c r="G284" s="23"/>
      <c r="H284" s="23"/>
      <c r="I284" s="24">
        <v>12400000</v>
      </c>
    </row>
    <row r="285" spans="1:9" ht="12" thickBot="1">
      <c r="A285" s="792"/>
      <c r="B285" s="211" t="s">
        <v>134</v>
      </c>
      <c r="C285" s="212"/>
      <c r="D285" s="215">
        <v>18896693</v>
      </c>
      <c r="E285" s="215"/>
      <c r="F285" s="215"/>
      <c r="G285" s="215"/>
      <c r="H285" s="215"/>
      <c r="I285" s="216">
        <v>18896693</v>
      </c>
    </row>
    <row r="286" spans="1:9" ht="12" thickBot="1">
      <c r="A286" s="213" t="s">
        <v>136</v>
      </c>
      <c r="B286" s="17"/>
      <c r="C286" s="18"/>
      <c r="D286" s="25">
        <v>18896693</v>
      </c>
      <c r="E286" s="25"/>
      <c r="F286" s="25"/>
      <c r="G286" s="25"/>
      <c r="H286" s="25"/>
      <c r="I286" s="26">
        <v>18896693</v>
      </c>
    </row>
    <row r="287" spans="1:9" ht="29.25">
      <c r="A287" s="209" t="s">
        <v>594</v>
      </c>
      <c r="B287" s="15" t="s">
        <v>137</v>
      </c>
      <c r="C287" s="16" t="s">
        <v>138</v>
      </c>
      <c r="D287" s="23">
        <v>180000</v>
      </c>
      <c r="E287" s="23"/>
      <c r="F287" s="23"/>
      <c r="G287" s="23"/>
      <c r="H287" s="23"/>
      <c r="I287" s="24">
        <v>180000</v>
      </c>
    </row>
    <row r="288" spans="1:9" ht="19.5">
      <c r="A288" s="210"/>
      <c r="B288" s="19"/>
      <c r="C288" s="16" t="s">
        <v>139</v>
      </c>
      <c r="D288" s="23">
        <v>6200000</v>
      </c>
      <c r="E288" s="23"/>
      <c r="F288" s="23"/>
      <c r="G288" s="23"/>
      <c r="H288" s="23"/>
      <c r="I288" s="24">
        <v>6200000</v>
      </c>
    </row>
    <row r="289" spans="1:9" ht="39">
      <c r="A289" s="210"/>
      <c r="B289" s="19"/>
      <c r="C289" s="16" t="s">
        <v>140</v>
      </c>
      <c r="D289" s="23">
        <v>964000</v>
      </c>
      <c r="E289" s="23"/>
      <c r="F289" s="23"/>
      <c r="G289" s="23"/>
      <c r="H289" s="23"/>
      <c r="I289" s="24">
        <v>964000</v>
      </c>
    </row>
    <row r="290" spans="1:9" ht="29.25">
      <c r="A290" s="210"/>
      <c r="B290" s="19"/>
      <c r="C290" s="16" t="s">
        <v>141</v>
      </c>
      <c r="D290" s="23">
        <v>25000</v>
      </c>
      <c r="E290" s="23"/>
      <c r="F290" s="23"/>
      <c r="G290" s="23"/>
      <c r="H290" s="23"/>
      <c r="I290" s="24">
        <v>25000</v>
      </c>
    </row>
    <row r="291" spans="1:9" ht="39">
      <c r="A291" s="210"/>
      <c r="B291" s="19"/>
      <c r="C291" s="16" t="s">
        <v>142</v>
      </c>
      <c r="D291" s="23">
        <v>1000000</v>
      </c>
      <c r="E291" s="23"/>
      <c r="F291" s="23"/>
      <c r="G291" s="23"/>
      <c r="H291" s="23"/>
      <c r="I291" s="24">
        <v>1000000</v>
      </c>
    </row>
    <row r="292" spans="1:9" ht="29.25">
      <c r="A292" s="210"/>
      <c r="B292" s="19"/>
      <c r="C292" s="16" t="s">
        <v>143</v>
      </c>
      <c r="D292" s="23">
        <v>1500000</v>
      </c>
      <c r="E292" s="23"/>
      <c r="F292" s="23"/>
      <c r="G292" s="23"/>
      <c r="H292" s="23"/>
      <c r="I292" s="24">
        <v>1500000</v>
      </c>
    </row>
    <row r="293" spans="1:9" ht="29.25">
      <c r="A293" s="210"/>
      <c r="B293" s="19"/>
      <c r="C293" s="16" t="s">
        <v>144</v>
      </c>
      <c r="D293" s="23">
        <v>140000</v>
      </c>
      <c r="E293" s="23"/>
      <c r="F293" s="23"/>
      <c r="G293" s="23"/>
      <c r="H293" s="23"/>
      <c r="I293" s="24">
        <v>140000</v>
      </c>
    </row>
    <row r="294" spans="1:9" ht="11.25">
      <c r="A294" s="210"/>
      <c r="B294" s="19"/>
      <c r="C294" s="16" t="s">
        <v>145</v>
      </c>
      <c r="D294" s="23">
        <v>4500000</v>
      </c>
      <c r="E294" s="23"/>
      <c r="F294" s="23"/>
      <c r="G294" s="23"/>
      <c r="H294" s="23"/>
      <c r="I294" s="24">
        <v>4500000</v>
      </c>
    </row>
    <row r="295" spans="1:9" ht="19.5">
      <c r="A295" s="210"/>
      <c r="B295" s="19"/>
      <c r="C295" s="16" t="s">
        <v>146</v>
      </c>
      <c r="D295" s="23">
        <v>406700</v>
      </c>
      <c r="E295" s="23"/>
      <c r="F295" s="23"/>
      <c r="G295" s="23"/>
      <c r="H295" s="23"/>
      <c r="I295" s="24">
        <v>406700</v>
      </c>
    </row>
    <row r="296" spans="1:9" ht="11.25">
      <c r="A296" s="210"/>
      <c r="B296" s="211" t="s">
        <v>147</v>
      </c>
      <c r="C296" s="212"/>
      <c r="D296" s="215">
        <v>14915700</v>
      </c>
      <c r="E296" s="215"/>
      <c r="F296" s="215"/>
      <c r="G296" s="215"/>
      <c r="H296" s="215"/>
      <c r="I296" s="216">
        <v>14915700</v>
      </c>
    </row>
    <row r="297" spans="1:9" ht="29.25">
      <c r="A297" s="210"/>
      <c r="B297" s="15" t="s">
        <v>598</v>
      </c>
      <c r="C297" s="16" t="s">
        <v>148</v>
      </c>
      <c r="D297" s="23"/>
      <c r="E297" s="23"/>
      <c r="F297" s="23">
        <v>8774136</v>
      </c>
      <c r="G297" s="23"/>
      <c r="H297" s="23"/>
      <c r="I297" s="24">
        <v>8774136</v>
      </c>
    </row>
    <row r="298" spans="1:9" ht="12" thickBot="1">
      <c r="A298" s="210"/>
      <c r="B298" s="211" t="s">
        <v>149</v>
      </c>
      <c r="C298" s="212"/>
      <c r="D298" s="215"/>
      <c r="E298" s="215"/>
      <c r="F298" s="215">
        <v>8774136</v>
      </c>
      <c r="G298" s="215"/>
      <c r="H298" s="215"/>
      <c r="I298" s="216">
        <v>8774136</v>
      </c>
    </row>
    <row r="299" spans="1:9" ht="12" thickBot="1">
      <c r="A299" s="213" t="s">
        <v>599</v>
      </c>
      <c r="B299" s="17"/>
      <c r="C299" s="18"/>
      <c r="D299" s="25">
        <v>14915700</v>
      </c>
      <c r="E299" s="25"/>
      <c r="F299" s="25">
        <v>8774136</v>
      </c>
      <c r="G299" s="25"/>
      <c r="H299" s="25"/>
      <c r="I299" s="26">
        <v>23689836</v>
      </c>
    </row>
    <row r="300" spans="1:9" ht="29.25">
      <c r="A300" s="209" t="s">
        <v>600</v>
      </c>
      <c r="B300" s="15" t="s">
        <v>601</v>
      </c>
      <c r="C300" s="16" t="s">
        <v>150</v>
      </c>
      <c r="D300" s="23">
        <v>700000</v>
      </c>
      <c r="E300" s="23"/>
      <c r="F300" s="23"/>
      <c r="G300" s="23"/>
      <c r="H300" s="23"/>
      <c r="I300" s="24">
        <v>700000</v>
      </c>
    </row>
    <row r="301" spans="1:9" ht="48.75">
      <c r="A301" s="210"/>
      <c r="B301" s="19"/>
      <c r="C301" s="16" t="s">
        <v>151</v>
      </c>
      <c r="D301" s="23">
        <v>810582</v>
      </c>
      <c r="E301" s="23"/>
      <c r="F301" s="23"/>
      <c r="G301" s="23"/>
      <c r="H301" s="23"/>
      <c r="I301" s="24">
        <v>810582</v>
      </c>
    </row>
    <row r="302" spans="1:9" ht="39">
      <c r="A302" s="210"/>
      <c r="B302" s="19"/>
      <c r="C302" s="16" t="s">
        <v>152</v>
      </c>
      <c r="D302" s="23">
        <v>912000</v>
      </c>
      <c r="E302" s="23"/>
      <c r="F302" s="23"/>
      <c r="G302" s="23"/>
      <c r="H302" s="23"/>
      <c r="I302" s="24">
        <v>912000</v>
      </c>
    </row>
    <row r="303" spans="1:9" ht="19.5">
      <c r="A303" s="210"/>
      <c r="B303" s="19"/>
      <c r="C303" s="16" t="s">
        <v>706</v>
      </c>
      <c r="D303" s="23">
        <v>76696</v>
      </c>
      <c r="E303" s="23"/>
      <c r="F303" s="23"/>
      <c r="G303" s="23"/>
      <c r="H303" s="23"/>
      <c r="I303" s="24">
        <v>76696</v>
      </c>
    </row>
    <row r="304" spans="1:9" ht="19.5">
      <c r="A304" s="210"/>
      <c r="B304" s="19"/>
      <c r="C304" s="16" t="s">
        <v>707</v>
      </c>
      <c r="D304" s="23">
        <v>37493233</v>
      </c>
      <c r="E304" s="23"/>
      <c r="F304" s="23"/>
      <c r="G304" s="23"/>
      <c r="H304" s="23"/>
      <c r="I304" s="24">
        <v>37493233</v>
      </c>
    </row>
    <row r="305" spans="1:9" ht="19.5">
      <c r="A305" s="210"/>
      <c r="B305" s="19"/>
      <c r="C305" s="16" t="s">
        <v>708</v>
      </c>
      <c r="D305" s="23">
        <v>3068111</v>
      </c>
      <c r="E305" s="23"/>
      <c r="F305" s="23"/>
      <c r="G305" s="23"/>
      <c r="H305" s="23"/>
      <c r="I305" s="24">
        <v>3068111</v>
      </c>
    </row>
    <row r="306" spans="1:9" ht="19.5">
      <c r="A306" s="210"/>
      <c r="B306" s="19"/>
      <c r="C306" s="16" t="s">
        <v>701</v>
      </c>
      <c r="D306" s="23">
        <v>7230408</v>
      </c>
      <c r="E306" s="23"/>
      <c r="F306" s="23"/>
      <c r="G306" s="23"/>
      <c r="H306" s="23"/>
      <c r="I306" s="24">
        <v>7230408</v>
      </c>
    </row>
    <row r="307" spans="1:9" ht="11.25">
      <c r="A307" s="210"/>
      <c r="B307" s="19"/>
      <c r="C307" s="16" t="s">
        <v>702</v>
      </c>
      <c r="D307" s="23">
        <v>972101</v>
      </c>
      <c r="E307" s="23"/>
      <c r="F307" s="23"/>
      <c r="G307" s="23"/>
      <c r="H307" s="23"/>
      <c r="I307" s="24">
        <v>972101</v>
      </c>
    </row>
    <row r="308" spans="1:9" ht="29.25">
      <c r="A308" s="210"/>
      <c r="B308" s="19"/>
      <c r="C308" s="16" t="s">
        <v>709</v>
      </c>
      <c r="D308" s="23">
        <v>43425</v>
      </c>
      <c r="E308" s="23"/>
      <c r="F308" s="23"/>
      <c r="G308" s="23"/>
      <c r="H308" s="23"/>
      <c r="I308" s="24">
        <v>43425</v>
      </c>
    </row>
    <row r="309" spans="1:9" ht="19.5">
      <c r="A309" s="210"/>
      <c r="B309" s="19"/>
      <c r="C309" s="16" t="s">
        <v>703</v>
      </c>
      <c r="D309" s="23">
        <v>7260</v>
      </c>
      <c r="E309" s="23"/>
      <c r="F309" s="23"/>
      <c r="G309" s="23"/>
      <c r="H309" s="23"/>
      <c r="I309" s="24">
        <v>7260</v>
      </c>
    </row>
    <row r="310" spans="1:9" ht="19.5">
      <c r="A310" s="210"/>
      <c r="B310" s="19"/>
      <c r="C310" s="16" t="s">
        <v>710</v>
      </c>
      <c r="D310" s="23">
        <v>786502</v>
      </c>
      <c r="E310" s="23">
        <v>39934</v>
      </c>
      <c r="F310" s="23"/>
      <c r="G310" s="23"/>
      <c r="H310" s="23"/>
      <c r="I310" s="24">
        <v>826436</v>
      </c>
    </row>
    <row r="311" spans="1:9" ht="29.25">
      <c r="A311" s="210"/>
      <c r="B311" s="19"/>
      <c r="C311" s="16" t="s">
        <v>154</v>
      </c>
      <c r="D311" s="23">
        <v>88454</v>
      </c>
      <c r="E311" s="23">
        <v>24300</v>
      </c>
      <c r="F311" s="23"/>
      <c r="G311" s="23"/>
      <c r="H311" s="23"/>
      <c r="I311" s="24">
        <v>112754</v>
      </c>
    </row>
    <row r="312" spans="1:9" ht="11.25">
      <c r="A312" s="210"/>
      <c r="B312" s="19"/>
      <c r="C312" s="16" t="s">
        <v>711</v>
      </c>
      <c r="D312" s="23">
        <v>4872759</v>
      </c>
      <c r="E312" s="23"/>
      <c r="F312" s="23"/>
      <c r="G312" s="23"/>
      <c r="H312" s="23"/>
      <c r="I312" s="24">
        <v>4872759</v>
      </c>
    </row>
    <row r="313" spans="1:9" ht="11.25">
      <c r="A313" s="210"/>
      <c r="B313" s="19"/>
      <c r="C313" s="16" t="s">
        <v>712</v>
      </c>
      <c r="D313" s="23">
        <v>634311</v>
      </c>
      <c r="E313" s="23">
        <v>21600</v>
      </c>
      <c r="F313" s="23"/>
      <c r="G313" s="23"/>
      <c r="H313" s="23"/>
      <c r="I313" s="24">
        <v>655911</v>
      </c>
    </row>
    <row r="314" spans="1:9" ht="11.25">
      <c r="A314" s="210"/>
      <c r="B314" s="19"/>
      <c r="C314" s="16" t="s">
        <v>713</v>
      </c>
      <c r="D314" s="23">
        <v>29700</v>
      </c>
      <c r="E314" s="23"/>
      <c r="F314" s="23"/>
      <c r="G314" s="23"/>
      <c r="H314" s="23"/>
      <c r="I314" s="24">
        <v>29700</v>
      </c>
    </row>
    <row r="315" spans="1:9" ht="11.25">
      <c r="A315" s="210"/>
      <c r="B315" s="19"/>
      <c r="C315" s="16" t="s">
        <v>689</v>
      </c>
      <c r="D315" s="23">
        <v>564095</v>
      </c>
      <c r="E315" s="23">
        <v>31900</v>
      </c>
      <c r="F315" s="23"/>
      <c r="G315" s="23"/>
      <c r="H315" s="23"/>
      <c r="I315" s="24">
        <v>595995</v>
      </c>
    </row>
    <row r="316" spans="1:9" ht="19.5">
      <c r="A316" s="210"/>
      <c r="B316" s="19"/>
      <c r="C316" s="16" t="s">
        <v>98</v>
      </c>
      <c r="D316" s="23">
        <v>31885</v>
      </c>
      <c r="E316" s="23"/>
      <c r="F316" s="23"/>
      <c r="G316" s="23"/>
      <c r="H316" s="23"/>
      <c r="I316" s="24">
        <v>31885</v>
      </c>
    </row>
    <row r="317" spans="1:9" ht="11.25">
      <c r="A317" s="210"/>
      <c r="B317" s="19"/>
      <c r="C317" s="16" t="s">
        <v>714</v>
      </c>
      <c r="D317" s="23">
        <v>18515</v>
      </c>
      <c r="E317" s="23"/>
      <c r="F317" s="23"/>
      <c r="G317" s="23"/>
      <c r="H317" s="23"/>
      <c r="I317" s="24">
        <v>18515</v>
      </c>
    </row>
    <row r="318" spans="1:9" ht="11.25">
      <c r="A318" s="210"/>
      <c r="B318" s="19"/>
      <c r="C318" s="16" t="s">
        <v>716</v>
      </c>
      <c r="D318" s="23">
        <v>20500</v>
      </c>
      <c r="E318" s="23"/>
      <c r="F318" s="23"/>
      <c r="G318" s="23"/>
      <c r="H318" s="23"/>
      <c r="I318" s="24">
        <v>20500</v>
      </c>
    </row>
    <row r="319" spans="1:9" ht="19.5">
      <c r="A319" s="210"/>
      <c r="B319" s="19"/>
      <c r="C319" s="16" t="s">
        <v>717</v>
      </c>
      <c r="D319" s="23">
        <v>2365316</v>
      </c>
      <c r="E319" s="23"/>
      <c r="F319" s="23"/>
      <c r="G319" s="23"/>
      <c r="H319" s="23"/>
      <c r="I319" s="24">
        <v>2365316</v>
      </c>
    </row>
    <row r="320" spans="1:9" ht="39">
      <c r="A320" s="210"/>
      <c r="B320" s="19"/>
      <c r="C320" s="16" t="s">
        <v>155</v>
      </c>
      <c r="D320" s="23">
        <v>288000</v>
      </c>
      <c r="E320" s="23"/>
      <c r="F320" s="23"/>
      <c r="G320" s="23"/>
      <c r="H320" s="23"/>
      <c r="I320" s="24">
        <v>288000</v>
      </c>
    </row>
    <row r="321" spans="1:9" ht="19.5">
      <c r="A321" s="210"/>
      <c r="B321" s="19"/>
      <c r="C321" s="16" t="s">
        <v>722</v>
      </c>
      <c r="D321" s="23">
        <v>1050000</v>
      </c>
      <c r="E321" s="23">
        <v>78408</v>
      </c>
      <c r="F321" s="23"/>
      <c r="G321" s="23"/>
      <c r="H321" s="23"/>
      <c r="I321" s="24">
        <v>1128408</v>
      </c>
    </row>
    <row r="322" spans="1:9" ht="29.25">
      <c r="A322" s="210"/>
      <c r="B322" s="19"/>
      <c r="C322" s="16" t="s">
        <v>725</v>
      </c>
      <c r="D322" s="23"/>
      <c r="E322" s="23">
        <v>4000</v>
      </c>
      <c r="F322" s="23"/>
      <c r="G322" s="23"/>
      <c r="H322" s="23"/>
      <c r="I322" s="24">
        <v>4000</v>
      </c>
    </row>
    <row r="323" spans="1:9" ht="11.25">
      <c r="A323" s="210"/>
      <c r="B323" s="211" t="s">
        <v>156</v>
      </c>
      <c r="C323" s="212"/>
      <c r="D323" s="215">
        <v>62063853</v>
      </c>
      <c r="E323" s="215">
        <v>200142</v>
      </c>
      <c r="F323" s="215"/>
      <c r="G323" s="215"/>
      <c r="H323" s="215"/>
      <c r="I323" s="216">
        <v>62263995</v>
      </c>
    </row>
    <row r="324" spans="1:9" ht="19.5">
      <c r="A324" s="210"/>
      <c r="B324" s="15" t="s">
        <v>604</v>
      </c>
      <c r="C324" s="16" t="s">
        <v>706</v>
      </c>
      <c r="D324" s="23"/>
      <c r="E324" s="23"/>
      <c r="F324" s="23">
        <v>1000</v>
      </c>
      <c r="G324" s="23"/>
      <c r="H324" s="23"/>
      <c r="I324" s="24">
        <v>1000</v>
      </c>
    </row>
    <row r="325" spans="1:9" ht="19.5">
      <c r="A325" s="210"/>
      <c r="B325" s="19"/>
      <c r="C325" s="16" t="s">
        <v>707</v>
      </c>
      <c r="D325" s="23"/>
      <c r="E325" s="23"/>
      <c r="F325" s="23">
        <v>2932727</v>
      </c>
      <c r="G325" s="23"/>
      <c r="H325" s="23"/>
      <c r="I325" s="24">
        <v>2932727</v>
      </c>
    </row>
    <row r="326" spans="1:9" ht="19.5">
      <c r="A326" s="210"/>
      <c r="B326" s="19"/>
      <c r="C326" s="16" t="s">
        <v>708</v>
      </c>
      <c r="D326" s="23"/>
      <c r="E326" s="23"/>
      <c r="F326" s="23">
        <v>232939</v>
      </c>
      <c r="G326" s="23"/>
      <c r="H326" s="23"/>
      <c r="I326" s="24">
        <v>232939</v>
      </c>
    </row>
    <row r="327" spans="1:9" ht="19.5">
      <c r="A327" s="210"/>
      <c r="B327" s="19"/>
      <c r="C327" s="16" t="s">
        <v>701</v>
      </c>
      <c r="D327" s="23"/>
      <c r="E327" s="23"/>
      <c r="F327" s="23">
        <v>560739</v>
      </c>
      <c r="G327" s="23"/>
      <c r="H327" s="23"/>
      <c r="I327" s="24">
        <v>560739</v>
      </c>
    </row>
    <row r="328" spans="1:9" ht="11.25">
      <c r="A328" s="210"/>
      <c r="B328" s="19"/>
      <c r="C328" s="16" t="s">
        <v>702</v>
      </c>
      <c r="D328" s="23"/>
      <c r="E328" s="23"/>
      <c r="F328" s="23">
        <v>75605</v>
      </c>
      <c r="G328" s="23"/>
      <c r="H328" s="23"/>
      <c r="I328" s="24">
        <v>75605</v>
      </c>
    </row>
    <row r="329" spans="1:9" ht="19.5">
      <c r="A329" s="210"/>
      <c r="B329" s="19"/>
      <c r="C329" s="16" t="s">
        <v>710</v>
      </c>
      <c r="D329" s="23"/>
      <c r="E329" s="23"/>
      <c r="F329" s="23">
        <v>29705</v>
      </c>
      <c r="G329" s="23"/>
      <c r="H329" s="23"/>
      <c r="I329" s="24">
        <v>29705</v>
      </c>
    </row>
    <row r="330" spans="1:9" ht="29.25">
      <c r="A330" s="210"/>
      <c r="B330" s="19"/>
      <c r="C330" s="16" t="s">
        <v>154</v>
      </c>
      <c r="D330" s="23"/>
      <c r="E330" s="23"/>
      <c r="F330" s="23">
        <v>11653</v>
      </c>
      <c r="G330" s="23"/>
      <c r="H330" s="23"/>
      <c r="I330" s="24">
        <v>11653</v>
      </c>
    </row>
    <row r="331" spans="1:9" ht="11.25">
      <c r="A331" s="210"/>
      <c r="B331" s="19"/>
      <c r="C331" s="16" t="s">
        <v>711</v>
      </c>
      <c r="D331" s="23"/>
      <c r="E331" s="23"/>
      <c r="F331" s="23">
        <v>170270</v>
      </c>
      <c r="G331" s="23"/>
      <c r="H331" s="23"/>
      <c r="I331" s="24">
        <v>170270</v>
      </c>
    </row>
    <row r="332" spans="1:9" ht="11.25">
      <c r="A332" s="210"/>
      <c r="B332" s="19"/>
      <c r="C332" s="16" t="s">
        <v>712</v>
      </c>
      <c r="D332" s="23"/>
      <c r="E332" s="23"/>
      <c r="F332" s="23">
        <v>76800</v>
      </c>
      <c r="G332" s="23"/>
      <c r="H332" s="23"/>
      <c r="I332" s="24">
        <v>76800</v>
      </c>
    </row>
    <row r="333" spans="1:9" ht="11.25">
      <c r="A333" s="210"/>
      <c r="B333" s="19"/>
      <c r="C333" s="16" t="s">
        <v>689</v>
      </c>
      <c r="D333" s="23"/>
      <c r="E333" s="23"/>
      <c r="F333" s="23">
        <v>22800</v>
      </c>
      <c r="G333" s="23"/>
      <c r="H333" s="23"/>
      <c r="I333" s="24">
        <v>22800</v>
      </c>
    </row>
    <row r="334" spans="1:9" ht="11.25">
      <c r="A334" s="210"/>
      <c r="B334" s="19"/>
      <c r="C334" s="16" t="s">
        <v>714</v>
      </c>
      <c r="D334" s="23"/>
      <c r="E334" s="23"/>
      <c r="F334" s="23">
        <v>1000</v>
      </c>
      <c r="G334" s="23"/>
      <c r="H334" s="23"/>
      <c r="I334" s="24">
        <v>1000</v>
      </c>
    </row>
    <row r="335" spans="1:9" ht="19.5">
      <c r="A335" s="210"/>
      <c r="B335" s="19"/>
      <c r="C335" s="16" t="s">
        <v>717</v>
      </c>
      <c r="D335" s="23"/>
      <c r="E335" s="23"/>
      <c r="F335" s="23">
        <v>159410</v>
      </c>
      <c r="G335" s="23"/>
      <c r="H335" s="23"/>
      <c r="I335" s="24">
        <v>159410</v>
      </c>
    </row>
    <row r="336" spans="1:9" ht="11.25">
      <c r="A336" s="210"/>
      <c r="B336" s="211" t="s">
        <v>157</v>
      </c>
      <c r="C336" s="212"/>
      <c r="D336" s="215"/>
      <c r="E336" s="215"/>
      <c r="F336" s="215">
        <v>4274648</v>
      </c>
      <c r="G336" s="215"/>
      <c r="H336" s="215"/>
      <c r="I336" s="216">
        <v>4274648</v>
      </c>
    </row>
    <row r="337" spans="1:9" ht="48.75">
      <c r="A337" s="210"/>
      <c r="B337" s="15" t="s">
        <v>605</v>
      </c>
      <c r="C337" s="16" t="s">
        <v>158</v>
      </c>
      <c r="D337" s="23">
        <v>200000</v>
      </c>
      <c r="E337" s="23"/>
      <c r="F337" s="23"/>
      <c r="G337" s="23"/>
      <c r="H337" s="23"/>
      <c r="I337" s="24">
        <v>200000</v>
      </c>
    </row>
    <row r="338" spans="1:9" ht="29.25">
      <c r="A338" s="210"/>
      <c r="B338" s="19"/>
      <c r="C338" s="16" t="s">
        <v>159</v>
      </c>
      <c r="D338" s="23">
        <v>19831822</v>
      </c>
      <c r="E338" s="23">
        <v>41108</v>
      </c>
      <c r="F338" s="23"/>
      <c r="G338" s="23"/>
      <c r="H338" s="23"/>
      <c r="I338" s="24">
        <v>19872930</v>
      </c>
    </row>
    <row r="339" spans="1:9" ht="29.25">
      <c r="A339" s="210"/>
      <c r="B339" s="19"/>
      <c r="C339" s="16" t="s">
        <v>150</v>
      </c>
      <c r="D339" s="23">
        <v>562000</v>
      </c>
      <c r="E339" s="23"/>
      <c r="F339" s="23"/>
      <c r="G339" s="23"/>
      <c r="H339" s="23"/>
      <c r="I339" s="24">
        <v>562000</v>
      </c>
    </row>
    <row r="340" spans="1:9" ht="48.75">
      <c r="A340" s="210"/>
      <c r="B340" s="19"/>
      <c r="C340" s="16" t="s">
        <v>151</v>
      </c>
      <c r="D340" s="23">
        <v>540000</v>
      </c>
      <c r="E340" s="23"/>
      <c r="F340" s="23"/>
      <c r="G340" s="23"/>
      <c r="H340" s="23"/>
      <c r="I340" s="24">
        <v>540000</v>
      </c>
    </row>
    <row r="341" spans="1:9" ht="19.5">
      <c r="A341" s="210"/>
      <c r="B341" s="19"/>
      <c r="C341" s="16" t="s">
        <v>706</v>
      </c>
      <c r="D341" s="23">
        <v>2801</v>
      </c>
      <c r="E341" s="23"/>
      <c r="F341" s="23"/>
      <c r="G341" s="23"/>
      <c r="H341" s="23"/>
      <c r="I341" s="24">
        <v>2801</v>
      </c>
    </row>
    <row r="342" spans="1:9" ht="19.5">
      <c r="A342" s="210"/>
      <c r="B342" s="19"/>
      <c r="C342" s="16" t="s">
        <v>707</v>
      </c>
      <c r="D342" s="23">
        <v>1315944</v>
      </c>
      <c r="E342" s="23"/>
      <c r="F342" s="23"/>
      <c r="G342" s="23"/>
      <c r="H342" s="23"/>
      <c r="I342" s="24">
        <v>1315944</v>
      </c>
    </row>
    <row r="343" spans="1:9" ht="19.5">
      <c r="A343" s="210"/>
      <c r="B343" s="19"/>
      <c r="C343" s="16" t="s">
        <v>708</v>
      </c>
      <c r="D343" s="23">
        <v>99924</v>
      </c>
      <c r="E343" s="23"/>
      <c r="F343" s="23"/>
      <c r="G343" s="23"/>
      <c r="H343" s="23"/>
      <c r="I343" s="24">
        <v>99924</v>
      </c>
    </row>
    <row r="344" spans="1:9" ht="19.5">
      <c r="A344" s="210"/>
      <c r="B344" s="19"/>
      <c r="C344" s="16" t="s">
        <v>701</v>
      </c>
      <c r="D344" s="23">
        <v>252656</v>
      </c>
      <c r="E344" s="23"/>
      <c r="F344" s="23"/>
      <c r="G344" s="23"/>
      <c r="H344" s="23"/>
      <c r="I344" s="24">
        <v>252656</v>
      </c>
    </row>
    <row r="345" spans="1:9" ht="11.25">
      <c r="A345" s="210"/>
      <c r="B345" s="19"/>
      <c r="C345" s="16" t="s">
        <v>702</v>
      </c>
      <c r="D345" s="23">
        <v>34028</v>
      </c>
      <c r="E345" s="23"/>
      <c r="F345" s="23"/>
      <c r="G345" s="23"/>
      <c r="H345" s="23"/>
      <c r="I345" s="24">
        <v>34028</v>
      </c>
    </row>
    <row r="346" spans="1:9" ht="19.5">
      <c r="A346" s="210"/>
      <c r="B346" s="19"/>
      <c r="C346" s="16" t="s">
        <v>710</v>
      </c>
      <c r="D346" s="23">
        <v>46486</v>
      </c>
      <c r="E346" s="23"/>
      <c r="F346" s="23"/>
      <c r="G346" s="23"/>
      <c r="H346" s="23"/>
      <c r="I346" s="24">
        <v>46486</v>
      </c>
    </row>
    <row r="347" spans="1:9" ht="29.25">
      <c r="A347" s="210"/>
      <c r="B347" s="19"/>
      <c r="C347" s="16" t="s">
        <v>154</v>
      </c>
      <c r="D347" s="23">
        <v>23101</v>
      </c>
      <c r="E347" s="23"/>
      <c r="F347" s="23"/>
      <c r="G347" s="23"/>
      <c r="H347" s="23"/>
      <c r="I347" s="24">
        <v>23101</v>
      </c>
    </row>
    <row r="348" spans="1:9" ht="11.25">
      <c r="A348" s="210"/>
      <c r="B348" s="19"/>
      <c r="C348" s="16" t="s">
        <v>711</v>
      </c>
      <c r="D348" s="23">
        <v>160858</v>
      </c>
      <c r="E348" s="23"/>
      <c r="F348" s="23"/>
      <c r="G348" s="23"/>
      <c r="H348" s="23"/>
      <c r="I348" s="24">
        <v>160858</v>
      </c>
    </row>
    <row r="349" spans="1:9" ht="11.25">
      <c r="A349" s="210"/>
      <c r="B349" s="19"/>
      <c r="C349" s="16" t="s">
        <v>712</v>
      </c>
      <c r="D349" s="23">
        <v>7064</v>
      </c>
      <c r="E349" s="23"/>
      <c r="F349" s="23"/>
      <c r="G349" s="23"/>
      <c r="H349" s="23"/>
      <c r="I349" s="24">
        <v>7064</v>
      </c>
    </row>
    <row r="350" spans="1:9" ht="11.25">
      <c r="A350" s="210"/>
      <c r="B350" s="19"/>
      <c r="C350" s="16" t="s">
        <v>713</v>
      </c>
      <c r="D350" s="23">
        <v>610</v>
      </c>
      <c r="E350" s="23"/>
      <c r="F350" s="23"/>
      <c r="G350" s="23"/>
      <c r="H350" s="23"/>
      <c r="I350" s="24">
        <v>610</v>
      </c>
    </row>
    <row r="351" spans="1:9" ht="11.25">
      <c r="A351" s="210"/>
      <c r="B351" s="19"/>
      <c r="C351" s="16" t="s">
        <v>689</v>
      </c>
      <c r="D351" s="23">
        <v>28793</v>
      </c>
      <c r="E351" s="23"/>
      <c r="F351" s="23"/>
      <c r="G351" s="23"/>
      <c r="H351" s="23"/>
      <c r="I351" s="24">
        <v>28793</v>
      </c>
    </row>
    <row r="352" spans="1:9" ht="19.5">
      <c r="A352" s="210"/>
      <c r="B352" s="19"/>
      <c r="C352" s="16" t="s">
        <v>98</v>
      </c>
      <c r="D352" s="23">
        <v>140</v>
      </c>
      <c r="E352" s="23"/>
      <c r="F352" s="23"/>
      <c r="G352" s="23"/>
      <c r="H352" s="23"/>
      <c r="I352" s="24">
        <v>140</v>
      </c>
    </row>
    <row r="353" spans="1:9" ht="11.25">
      <c r="A353" s="210"/>
      <c r="B353" s="19"/>
      <c r="C353" s="16" t="s">
        <v>714</v>
      </c>
      <c r="D353" s="23">
        <v>387</v>
      </c>
      <c r="E353" s="23"/>
      <c r="F353" s="23"/>
      <c r="G353" s="23"/>
      <c r="H353" s="23"/>
      <c r="I353" s="24">
        <v>387</v>
      </c>
    </row>
    <row r="354" spans="1:9" ht="19.5">
      <c r="A354" s="210"/>
      <c r="B354" s="19"/>
      <c r="C354" s="16" t="s">
        <v>717</v>
      </c>
      <c r="D354" s="23">
        <v>98829</v>
      </c>
      <c r="E354" s="23"/>
      <c r="F354" s="23"/>
      <c r="G354" s="23"/>
      <c r="H354" s="23"/>
      <c r="I354" s="24">
        <v>98829</v>
      </c>
    </row>
    <row r="355" spans="1:9" ht="58.5">
      <c r="A355" s="210"/>
      <c r="B355" s="19"/>
      <c r="C355" s="16" t="s">
        <v>160</v>
      </c>
      <c r="D355" s="23">
        <v>40000</v>
      </c>
      <c r="E355" s="23"/>
      <c r="F355" s="23"/>
      <c r="G355" s="23"/>
      <c r="H355" s="23"/>
      <c r="I355" s="24">
        <v>40000</v>
      </c>
    </row>
    <row r="356" spans="1:9" ht="11.25">
      <c r="A356" s="210"/>
      <c r="B356" s="211" t="s">
        <v>161</v>
      </c>
      <c r="C356" s="212"/>
      <c r="D356" s="215">
        <v>23245443</v>
      </c>
      <c r="E356" s="215">
        <v>41108</v>
      </c>
      <c r="F356" s="215"/>
      <c r="G356" s="215"/>
      <c r="H356" s="215"/>
      <c r="I356" s="216">
        <v>23286551</v>
      </c>
    </row>
    <row r="357" spans="1:9" ht="29.25">
      <c r="A357" s="210"/>
      <c r="B357" s="15" t="s">
        <v>607</v>
      </c>
      <c r="C357" s="16" t="s">
        <v>150</v>
      </c>
      <c r="D357" s="23">
        <v>880000</v>
      </c>
      <c r="E357" s="23"/>
      <c r="F357" s="23"/>
      <c r="G357" s="23"/>
      <c r="H357" s="23"/>
      <c r="I357" s="24">
        <v>880000</v>
      </c>
    </row>
    <row r="358" spans="1:9" ht="48.75">
      <c r="A358" s="210"/>
      <c r="B358" s="19"/>
      <c r="C358" s="16" t="s">
        <v>151</v>
      </c>
      <c r="D358" s="23">
        <v>1025000</v>
      </c>
      <c r="E358" s="23"/>
      <c r="F358" s="23"/>
      <c r="G358" s="23"/>
      <c r="H358" s="23"/>
      <c r="I358" s="24">
        <v>1025000</v>
      </c>
    </row>
    <row r="359" spans="1:9" ht="19.5">
      <c r="A359" s="210"/>
      <c r="B359" s="19"/>
      <c r="C359" s="16" t="s">
        <v>706</v>
      </c>
      <c r="D359" s="23">
        <v>45653</v>
      </c>
      <c r="E359" s="23"/>
      <c r="F359" s="23"/>
      <c r="G359" s="23"/>
      <c r="H359" s="23"/>
      <c r="I359" s="24">
        <v>45653</v>
      </c>
    </row>
    <row r="360" spans="1:9" ht="19.5">
      <c r="A360" s="210"/>
      <c r="B360" s="19"/>
      <c r="C360" s="16" t="s">
        <v>707</v>
      </c>
      <c r="D360" s="23">
        <v>23482190</v>
      </c>
      <c r="E360" s="23"/>
      <c r="F360" s="23"/>
      <c r="G360" s="23"/>
      <c r="H360" s="23"/>
      <c r="I360" s="24">
        <v>23482190</v>
      </c>
    </row>
    <row r="361" spans="1:9" ht="19.5">
      <c r="A361" s="210"/>
      <c r="B361" s="19"/>
      <c r="C361" s="16" t="s">
        <v>708</v>
      </c>
      <c r="D361" s="23">
        <v>1870258</v>
      </c>
      <c r="E361" s="23"/>
      <c r="F361" s="23"/>
      <c r="G361" s="23"/>
      <c r="H361" s="23"/>
      <c r="I361" s="24">
        <v>1870258</v>
      </c>
    </row>
    <row r="362" spans="1:9" ht="19.5">
      <c r="A362" s="210"/>
      <c r="B362" s="19"/>
      <c r="C362" s="16" t="s">
        <v>701</v>
      </c>
      <c r="D362" s="23">
        <v>4505990</v>
      </c>
      <c r="E362" s="23"/>
      <c r="F362" s="23"/>
      <c r="G362" s="23"/>
      <c r="H362" s="23"/>
      <c r="I362" s="24">
        <v>4505990</v>
      </c>
    </row>
    <row r="363" spans="1:9" ht="11.25">
      <c r="A363" s="210"/>
      <c r="B363" s="19"/>
      <c r="C363" s="16" t="s">
        <v>702</v>
      </c>
      <c r="D363" s="23">
        <v>607549</v>
      </c>
      <c r="E363" s="23"/>
      <c r="F363" s="23"/>
      <c r="G363" s="23"/>
      <c r="H363" s="23"/>
      <c r="I363" s="24">
        <v>607549</v>
      </c>
    </row>
    <row r="364" spans="1:9" ht="29.25">
      <c r="A364" s="210"/>
      <c r="B364" s="19"/>
      <c r="C364" s="16" t="s">
        <v>709</v>
      </c>
      <c r="D364" s="23">
        <v>29379</v>
      </c>
      <c r="E364" s="23"/>
      <c r="F364" s="23"/>
      <c r="G364" s="23"/>
      <c r="H364" s="23"/>
      <c r="I364" s="24">
        <v>29379</v>
      </c>
    </row>
    <row r="365" spans="1:9" ht="19.5">
      <c r="A365" s="210"/>
      <c r="B365" s="19"/>
      <c r="C365" s="16" t="s">
        <v>703</v>
      </c>
      <c r="D365" s="23">
        <v>300</v>
      </c>
      <c r="E365" s="23">
        <v>3000</v>
      </c>
      <c r="F365" s="23"/>
      <c r="G365" s="23"/>
      <c r="H365" s="23"/>
      <c r="I365" s="24">
        <v>3300</v>
      </c>
    </row>
    <row r="366" spans="1:9" ht="19.5">
      <c r="A366" s="210"/>
      <c r="B366" s="19"/>
      <c r="C366" s="16" t="s">
        <v>710</v>
      </c>
      <c r="D366" s="23">
        <v>419606</v>
      </c>
      <c r="E366" s="23">
        <v>4000</v>
      </c>
      <c r="F366" s="23"/>
      <c r="G366" s="23"/>
      <c r="H366" s="23"/>
      <c r="I366" s="24">
        <v>423606</v>
      </c>
    </row>
    <row r="367" spans="1:9" ht="29.25">
      <c r="A367" s="210"/>
      <c r="B367" s="19"/>
      <c r="C367" s="16" t="s">
        <v>154</v>
      </c>
      <c r="D367" s="23">
        <v>60801</v>
      </c>
      <c r="E367" s="23">
        <v>15100</v>
      </c>
      <c r="F367" s="23"/>
      <c r="G367" s="23"/>
      <c r="H367" s="23"/>
      <c r="I367" s="24">
        <v>75901</v>
      </c>
    </row>
    <row r="368" spans="1:9" ht="11.25">
      <c r="A368" s="210"/>
      <c r="B368" s="19"/>
      <c r="C368" s="16" t="s">
        <v>711</v>
      </c>
      <c r="D368" s="23">
        <v>2092616</v>
      </c>
      <c r="E368" s="23"/>
      <c r="F368" s="23"/>
      <c r="G368" s="23"/>
      <c r="H368" s="23"/>
      <c r="I368" s="24">
        <v>2092616</v>
      </c>
    </row>
    <row r="369" spans="1:9" ht="11.25">
      <c r="A369" s="210"/>
      <c r="B369" s="19"/>
      <c r="C369" s="16" t="s">
        <v>712</v>
      </c>
      <c r="D369" s="23">
        <v>198349</v>
      </c>
      <c r="E369" s="23"/>
      <c r="F369" s="23"/>
      <c r="G369" s="23"/>
      <c r="H369" s="23"/>
      <c r="I369" s="24">
        <v>198349</v>
      </c>
    </row>
    <row r="370" spans="1:9" ht="11.25">
      <c r="A370" s="210"/>
      <c r="B370" s="19"/>
      <c r="C370" s="16" t="s">
        <v>713</v>
      </c>
      <c r="D370" s="23">
        <v>18950</v>
      </c>
      <c r="E370" s="23"/>
      <c r="F370" s="23"/>
      <c r="G370" s="23"/>
      <c r="H370" s="23"/>
      <c r="I370" s="24">
        <v>18950</v>
      </c>
    </row>
    <row r="371" spans="1:9" ht="11.25">
      <c r="A371" s="210"/>
      <c r="B371" s="19"/>
      <c r="C371" s="16" t="s">
        <v>689</v>
      </c>
      <c r="D371" s="23">
        <v>269818</v>
      </c>
      <c r="E371" s="23">
        <v>17000</v>
      </c>
      <c r="F371" s="23"/>
      <c r="G371" s="23"/>
      <c r="H371" s="23"/>
      <c r="I371" s="24">
        <v>286818</v>
      </c>
    </row>
    <row r="372" spans="1:9" ht="19.5">
      <c r="A372" s="210"/>
      <c r="B372" s="19"/>
      <c r="C372" s="16" t="s">
        <v>98</v>
      </c>
      <c r="D372" s="23">
        <v>26660</v>
      </c>
      <c r="E372" s="23"/>
      <c r="F372" s="23"/>
      <c r="G372" s="23"/>
      <c r="H372" s="23"/>
      <c r="I372" s="24">
        <v>26660</v>
      </c>
    </row>
    <row r="373" spans="1:9" ht="11.25">
      <c r="A373" s="210"/>
      <c r="B373" s="19"/>
      <c r="C373" s="16" t="s">
        <v>714</v>
      </c>
      <c r="D373" s="23">
        <v>9787</v>
      </c>
      <c r="E373" s="23"/>
      <c r="F373" s="23"/>
      <c r="G373" s="23"/>
      <c r="H373" s="23"/>
      <c r="I373" s="24">
        <v>9787</v>
      </c>
    </row>
    <row r="374" spans="1:9" ht="11.25">
      <c r="A374" s="210"/>
      <c r="B374" s="19"/>
      <c r="C374" s="16" t="s">
        <v>716</v>
      </c>
      <c r="D374" s="23">
        <v>3962</v>
      </c>
      <c r="E374" s="23"/>
      <c r="F374" s="23"/>
      <c r="G374" s="23"/>
      <c r="H374" s="23"/>
      <c r="I374" s="24">
        <v>3962</v>
      </c>
    </row>
    <row r="375" spans="1:9" ht="19.5">
      <c r="A375" s="210"/>
      <c r="B375" s="19"/>
      <c r="C375" s="16" t="s">
        <v>717</v>
      </c>
      <c r="D375" s="23">
        <v>1480937</v>
      </c>
      <c r="E375" s="23"/>
      <c r="F375" s="23"/>
      <c r="G375" s="23"/>
      <c r="H375" s="23"/>
      <c r="I375" s="24">
        <v>1480937</v>
      </c>
    </row>
    <row r="376" spans="1:9" ht="19.5">
      <c r="A376" s="210"/>
      <c r="B376" s="19"/>
      <c r="C376" s="16" t="s">
        <v>722</v>
      </c>
      <c r="D376" s="23"/>
      <c r="E376" s="23">
        <v>13000</v>
      </c>
      <c r="F376" s="23"/>
      <c r="G376" s="23"/>
      <c r="H376" s="23"/>
      <c r="I376" s="24">
        <v>13000</v>
      </c>
    </row>
    <row r="377" spans="1:9" ht="11.25">
      <c r="A377" s="210"/>
      <c r="B377" s="211" t="s">
        <v>162</v>
      </c>
      <c r="C377" s="212"/>
      <c r="D377" s="215">
        <v>37027805</v>
      </c>
      <c r="E377" s="215">
        <v>52100</v>
      </c>
      <c r="F377" s="215"/>
      <c r="G377" s="215"/>
      <c r="H377" s="215"/>
      <c r="I377" s="216">
        <v>37079905</v>
      </c>
    </row>
    <row r="378" spans="1:9" ht="19.5">
      <c r="A378" s="210"/>
      <c r="B378" s="15" t="s">
        <v>163</v>
      </c>
      <c r="C378" s="16" t="s">
        <v>707</v>
      </c>
      <c r="D378" s="23"/>
      <c r="E378" s="23"/>
      <c r="F378" s="23">
        <v>1634759</v>
      </c>
      <c r="G378" s="23"/>
      <c r="H378" s="23"/>
      <c r="I378" s="24">
        <v>1634759</v>
      </c>
    </row>
    <row r="379" spans="1:9" ht="19.5">
      <c r="A379" s="210"/>
      <c r="B379" s="19"/>
      <c r="C379" s="16" t="s">
        <v>708</v>
      </c>
      <c r="D379" s="23"/>
      <c r="E379" s="23"/>
      <c r="F379" s="23">
        <v>145406</v>
      </c>
      <c r="G379" s="23"/>
      <c r="H379" s="23"/>
      <c r="I379" s="24">
        <v>145406</v>
      </c>
    </row>
    <row r="380" spans="1:9" ht="19.5">
      <c r="A380" s="210"/>
      <c r="B380" s="19"/>
      <c r="C380" s="16" t="s">
        <v>701</v>
      </c>
      <c r="D380" s="23"/>
      <c r="E380" s="23"/>
      <c r="F380" s="23">
        <v>315406</v>
      </c>
      <c r="G380" s="23"/>
      <c r="H380" s="23"/>
      <c r="I380" s="24">
        <v>315406</v>
      </c>
    </row>
    <row r="381" spans="1:9" ht="11.25">
      <c r="A381" s="210"/>
      <c r="B381" s="19"/>
      <c r="C381" s="16" t="s">
        <v>702</v>
      </c>
      <c r="D381" s="23"/>
      <c r="E381" s="23"/>
      <c r="F381" s="23">
        <v>42526</v>
      </c>
      <c r="G381" s="23"/>
      <c r="H381" s="23"/>
      <c r="I381" s="24">
        <v>42526</v>
      </c>
    </row>
    <row r="382" spans="1:9" ht="19.5">
      <c r="A382" s="210"/>
      <c r="B382" s="19"/>
      <c r="C382" s="16" t="s">
        <v>710</v>
      </c>
      <c r="D382" s="23"/>
      <c r="E382" s="23"/>
      <c r="F382" s="23">
        <v>16756</v>
      </c>
      <c r="G382" s="23"/>
      <c r="H382" s="23"/>
      <c r="I382" s="24">
        <v>16756</v>
      </c>
    </row>
    <row r="383" spans="1:9" ht="29.25">
      <c r="A383" s="210"/>
      <c r="B383" s="19"/>
      <c r="C383" s="16" t="s">
        <v>154</v>
      </c>
      <c r="D383" s="23"/>
      <c r="E383" s="23"/>
      <c r="F383" s="23">
        <v>600</v>
      </c>
      <c r="G383" s="23"/>
      <c r="H383" s="23"/>
      <c r="I383" s="24">
        <v>600</v>
      </c>
    </row>
    <row r="384" spans="1:9" ht="11.25">
      <c r="A384" s="210"/>
      <c r="B384" s="19"/>
      <c r="C384" s="16" t="s">
        <v>711</v>
      </c>
      <c r="D384" s="23"/>
      <c r="E384" s="23"/>
      <c r="F384" s="23">
        <v>32326</v>
      </c>
      <c r="G384" s="23"/>
      <c r="H384" s="23"/>
      <c r="I384" s="24">
        <v>32326</v>
      </c>
    </row>
    <row r="385" spans="1:9" ht="11.25">
      <c r="A385" s="210"/>
      <c r="B385" s="19"/>
      <c r="C385" s="16" t="s">
        <v>712</v>
      </c>
      <c r="D385" s="23"/>
      <c r="E385" s="23"/>
      <c r="F385" s="23">
        <v>450</v>
      </c>
      <c r="G385" s="23"/>
      <c r="H385" s="23"/>
      <c r="I385" s="24">
        <v>450</v>
      </c>
    </row>
    <row r="386" spans="1:9" ht="11.25">
      <c r="A386" s="210"/>
      <c r="B386" s="19"/>
      <c r="C386" s="16" t="s">
        <v>689</v>
      </c>
      <c r="D386" s="23"/>
      <c r="E386" s="23"/>
      <c r="F386" s="23">
        <v>5700</v>
      </c>
      <c r="G386" s="23"/>
      <c r="H386" s="23"/>
      <c r="I386" s="24">
        <v>5700</v>
      </c>
    </row>
    <row r="387" spans="1:9" ht="11.25">
      <c r="A387" s="210"/>
      <c r="B387" s="19"/>
      <c r="C387" s="16" t="s">
        <v>714</v>
      </c>
      <c r="D387" s="23"/>
      <c r="E387" s="23"/>
      <c r="F387" s="23">
        <v>574</v>
      </c>
      <c r="G387" s="23"/>
      <c r="H387" s="23"/>
      <c r="I387" s="24">
        <v>574</v>
      </c>
    </row>
    <row r="388" spans="1:9" ht="11.25">
      <c r="A388" s="210"/>
      <c r="B388" s="19"/>
      <c r="C388" s="16" t="s">
        <v>716</v>
      </c>
      <c r="D388" s="23"/>
      <c r="E388" s="23"/>
      <c r="F388" s="23"/>
      <c r="G388" s="23"/>
      <c r="H388" s="23"/>
      <c r="I388" s="24"/>
    </row>
    <row r="389" spans="1:9" ht="19.5">
      <c r="A389" s="210"/>
      <c r="B389" s="19"/>
      <c r="C389" s="16" t="s">
        <v>717</v>
      </c>
      <c r="D389" s="23"/>
      <c r="E389" s="23"/>
      <c r="F389" s="23">
        <v>88234</v>
      </c>
      <c r="G389" s="23"/>
      <c r="H389" s="23"/>
      <c r="I389" s="24">
        <v>88234</v>
      </c>
    </row>
    <row r="390" spans="1:9" ht="11.25">
      <c r="A390" s="210"/>
      <c r="B390" s="211" t="s">
        <v>164</v>
      </c>
      <c r="C390" s="212"/>
      <c r="D390" s="215"/>
      <c r="E390" s="215"/>
      <c r="F390" s="215">
        <v>2282737</v>
      </c>
      <c r="G390" s="215"/>
      <c r="H390" s="215"/>
      <c r="I390" s="216">
        <v>2282737</v>
      </c>
    </row>
    <row r="391" spans="1:9" ht="19.5">
      <c r="A391" s="210"/>
      <c r="B391" s="15" t="s">
        <v>165</v>
      </c>
      <c r="C391" s="16" t="s">
        <v>689</v>
      </c>
      <c r="D391" s="23">
        <v>124000</v>
      </c>
      <c r="E391" s="23"/>
      <c r="F391" s="23"/>
      <c r="G391" s="23"/>
      <c r="H391" s="23"/>
      <c r="I391" s="24">
        <v>124000</v>
      </c>
    </row>
    <row r="392" spans="1:9" ht="11.25">
      <c r="A392" s="210"/>
      <c r="B392" s="211" t="s">
        <v>166</v>
      </c>
      <c r="C392" s="212"/>
      <c r="D392" s="215">
        <v>124000</v>
      </c>
      <c r="E392" s="215"/>
      <c r="F392" s="215"/>
      <c r="G392" s="215"/>
      <c r="H392" s="215"/>
      <c r="I392" s="216">
        <v>124000</v>
      </c>
    </row>
    <row r="393" spans="1:9" ht="29.25">
      <c r="A393" s="210"/>
      <c r="B393" s="15" t="s">
        <v>609</v>
      </c>
      <c r="C393" s="16" t="s">
        <v>150</v>
      </c>
      <c r="D393" s="23"/>
      <c r="E393" s="23"/>
      <c r="F393" s="23">
        <v>1600000</v>
      </c>
      <c r="G393" s="23"/>
      <c r="H393" s="23"/>
      <c r="I393" s="24">
        <v>1600000</v>
      </c>
    </row>
    <row r="394" spans="1:9" ht="48.75">
      <c r="A394" s="210"/>
      <c r="B394" s="19"/>
      <c r="C394" s="16" t="s">
        <v>151</v>
      </c>
      <c r="D394" s="23"/>
      <c r="E394" s="23"/>
      <c r="F394" s="23">
        <v>610000</v>
      </c>
      <c r="G394" s="23"/>
      <c r="H394" s="23"/>
      <c r="I394" s="24">
        <v>610000</v>
      </c>
    </row>
    <row r="395" spans="1:9" ht="19.5">
      <c r="A395" s="210"/>
      <c r="B395" s="19"/>
      <c r="C395" s="16" t="s">
        <v>706</v>
      </c>
      <c r="D395" s="23"/>
      <c r="E395" s="23"/>
      <c r="F395" s="23">
        <v>30775</v>
      </c>
      <c r="G395" s="23"/>
      <c r="H395" s="23"/>
      <c r="I395" s="24">
        <v>30775</v>
      </c>
    </row>
    <row r="396" spans="1:9" ht="19.5">
      <c r="A396" s="210"/>
      <c r="B396" s="19"/>
      <c r="C396" s="16" t="s">
        <v>707</v>
      </c>
      <c r="D396" s="23"/>
      <c r="E396" s="23"/>
      <c r="F396" s="23">
        <v>19322641</v>
      </c>
      <c r="G396" s="23"/>
      <c r="H396" s="23"/>
      <c r="I396" s="24">
        <v>19322641</v>
      </c>
    </row>
    <row r="397" spans="1:9" ht="19.5">
      <c r="A397" s="210"/>
      <c r="B397" s="19"/>
      <c r="C397" s="16" t="s">
        <v>708</v>
      </c>
      <c r="D397" s="23"/>
      <c r="E397" s="23"/>
      <c r="F397" s="23">
        <v>1567021</v>
      </c>
      <c r="G397" s="23"/>
      <c r="H397" s="23"/>
      <c r="I397" s="24">
        <v>1567021</v>
      </c>
    </row>
    <row r="398" spans="1:9" ht="19.5">
      <c r="A398" s="210"/>
      <c r="B398" s="19"/>
      <c r="C398" s="16" t="s">
        <v>701</v>
      </c>
      <c r="D398" s="23"/>
      <c r="E398" s="23"/>
      <c r="F398" s="23">
        <v>3682205</v>
      </c>
      <c r="G398" s="23"/>
      <c r="H398" s="23"/>
      <c r="I398" s="24">
        <v>3682205</v>
      </c>
    </row>
    <row r="399" spans="1:9" ht="11.25">
      <c r="A399" s="210"/>
      <c r="B399" s="19"/>
      <c r="C399" s="16" t="s">
        <v>702</v>
      </c>
      <c r="D399" s="23"/>
      <c r="E399" s="23"/>
      <c r="F399" s="23">
        <v>496478</v>
      </c>
      <c r="G399" s="23"/>
      <c r="H399" s="23"/>
      <c r="I399" s="24">
        <v>496478</v>
      </c>
    </row>
    <row r="400" spans="1:9" ht="29.25">
      <c r="A400" s="210"/>
      <c r="B400" s="19"/>
      <c r="C400" s="16" t="s">
        <v>709</v>
      </c>
      <c r="D400" s="23"/>
      <c r="E400" s="23"/>
      <c r="F400" s="23">
        <v>44788</v>
      </c>
      <c r="G400" s="23"/>
      <c r="H400" s="23"/>
      <c r="I400" s="24">
        <v>44788</v>
      </c>
    </row>
    <row r="401" spans="1:9" ht="19.5">
      <c r="A401" s="210"/>
      <c r="B401" s="19"/>
      <c r="C401" s="16" t="s">
        <v>703</v>
      </c>
      <c r="D401" s="23"/>
      <c r="E401" s="23">
        <v>1700</v>
      </c>
      <c r="F401" s="23">
        <v>41800</v>
      </c>
      <c r="G401" s="23"/>
      <c r="H401" s="23"/>
      <c r="I401" s="24">
        <v>43500</v>
      </c>
    </row>
    <row r="402" spans="1:9" ht="19.5">
      <c r="A402" s="210"/>
      <c r="B402" s="19"/>
      <c r="C402" s="16" t="s">
        <v>710</v>
      </c>
      <c r="D402" s="23"/>
      <c r="E402" s="23">
        <v>5600</v>
      </c>
      <c r="F402" s="23">
        <v>325919</v>
      </c>
      <c r="G402" s="23"/>
      <c r="H402" s="23"/>
      <c r="I402" s="24">
        <v>331519</v>
      </c>
    </row>
    <row r="403" spans="1:9" ht="29.25">
      <c r="A403" s="210"/>
      <c r="B403" s="19"/>
      <c r="C403" s="16" t="s">
        <v>154</v>
      </c>
      <c r="D403" s="23"/>
      <c r="E403" s="23">
        <v>7610</v>
      </c>
      <c r="F403" s="23">
        <v>42972</v>
      </c>
      <c r="G403" s="23"/>
      <c r="H403" s="23"/>
      <c r="I403" s="24">
        <v>50582</v>
      </c>
    </row>
    <row r="404" spans="1:9" ht="11.25">
      <c r="A404" s="210"/>
      <c r="B404" s="19"/>
      <c r="C404" s="16" t="s">
        <v>711</v>
      </c>
      <c r="D404" s="23"/>
      <c r="E404" s="23"/>
      <c r="F404" s="23">
        <v>1424049</v>
      </c>
      <c r="G404" s="23"/>
      <c r="H404" s="23"/>
      <c r="I404" s="24">
        <v>1424049</v>
      </c>
    </row>
    <row r="405" spans="1:9" ht="11.25">
      <c r="A405" s="210"/>
      <c r="B405" s="19"/>
      <c r="C405" s="16" t="s">
        <v>712</v>
      </c>
      <c r="D405" s="23"/>
      <c r="E405" s="23">
        <v>5000</v>
      </c>
      <c r="F405" s="23">
        <v>343900</v>
      </c>
      <c r="G405" s="23"/>
      <c r="H405" s="23"/>
      <c r="I405" s="24">
        <v>348900</v>
      </c>
    </row>
    <row r="406" spans="1:9" ht="11.25">
      <c r="A406" s="210"/>
      <c r="B406" s="19"/>
      <c r="C406" s="16" t="s">
        <v>713</v>
      </c>
      <c r="D406" s="23"/>
      <c r="E406" s="23"/>
      <c r="F406" s="23">
        <v>21560</v>
      </c>
      <c r="G406" s="23"/>
      <c r="H406" s="23"/>
      <c r="I406" s="24">
        <v>21560</v>
      </c>
    </row>
    <row r="407" spans="1:9" ht="11.25">
      <c r="A407" s="210"/>
      <c r="B407" s="19"/>
      <c r="C407" s="16" t="s">
        <v>689</v>
      </c>
      <c r="D407" s="23"/>
      <c r="E407" s="23">
        <v>12500</v>
      </c>
      <c r="F407" s="23">
        <v>375841</v>
      </c>
      <c r="G407" s="23"/>
      <c r="H407" s="23"/>
      <c r="I407" s="24">
        <v>388341</v>
      </c>
    </row>
    <row r="408" spans="1:9" ht="19.5">
      <c r="A408" s="210"/>
      <c r="B408" s="19"/>
      <c r="C408" s="16" t="s">
        <v>98</v>
      </c>
      <c r="D408" s="23"/>
      <c r="E408" s="23"/>
      <c r="F408" s="23">
        <v>19610</v>
      </c>
      <c r="G408" s="23"/>
      <c r="H408" s="23"/>
      <c r="I408" s="24">
        <v>19610</v>
      </c>
    </row>
    <row r="409" spans="1:9" ht="11.25">
      <c r="A409" s="210"/>
      <c r="B409" s="19"/>
      <c r="C409" s="16" t="s">
        <v>714</v>
      </c>
      <c r="D409" s="23"/>
      <c r="E409" s="23"/>
      <c r="F409" s="23">
        <v>10506</v>
      </c>
      <c r="G409" s="23"/>
      <c r="H409" s="23"/>
      <c r="I409" s="24">
        <v>10506</v>
      </c>
    </row>
    <row r="410" spans="1:9" ht="11.25">
      <c r="A410" s="210"/>
      <c r="B410" s="19"/>
      <c r="C410" s="16" t="s">
        <v>716</v>
      </c>
      <c r="D410" s="23"/>
      <c r="E410" s="23"/>
      <c r="F410" s="23">
        <v>10400</v>
      </c>
      <c r="G410" s="23"/>
      <c r="H410" s="23"/>
      <c r="I410" s="24">
        <v>10400</v>
      </c>
    </row>
    <row r="411" spans="1:9" ht="19.5">
      <c r="A411" s="210"/>
      <c r="B411" s="19"/>
      <c r="C411" s="16" t="s">
        <v>717</v>
      </c>
      <c r="D411" s="23"/>
      <c r="E411" s="23"/>
      <c r="F411" s="23">
        <v>1161123</v>
      </c>
      <c r="G411" s="23"/>
      <c r="H411" s="23"/>
      <c r="I411" s="24">
        <v>1161123</v>
      </c>
    </row>
    <row r="412" spans="1:9" ht="19.5">
      <c r="A412" s="210"/>
      <c r="B412" s="19"/>
      <c r="C412" s="16" t="s">
        <v>722</v>
      </c>
      <c r="D412" s="23"/>
      <c r="E412" s="23"/>
      <c r="F412" s="23">
        <v>3000000</v>
      </c>
      <c r="G412" s="23"/>
      <c r="H412" s="23"/>
      <c r="I412" s="24">
        <v>3000000</v>
      </c>
    </row>
    <row r="413" spans="1:9" ht="11.25">
      <c r="A413" s="210"/>
      <c r="B413" s="211" t="s">
        <v>167</v>
      </c>
      <c r="C413" s="212"/>
      <c r="D413" s="215"/>
      <c r="E413" s="215">
        <v>32410</v>
      </c>
      <c r="F413" s="215">
        <v>34131588</v>
      </c>
      <c r="G413" s="215"/>
      <c r="H413" s="215"/>
      <c r="I413" s="216">
        <v>34163998</v>
      </c>
    </row>
    <row r="414" spans="1:9" ht="29.25">
      <c r="A414" s="210"/>
      <c r="B414" s="15" t="s">
        <v>180</v>
      </c>
      <c r="C414" s="16" t="s">
        <v>707</v>
      </c>
      <c r="D414" s="23"/>
      <c r="E414" s="23"/>
      <c r="F414" s="23">
        <v>96502</v>
      </c>
      <c r="G414" s="23"/>
      <c r="H414" s="23"/>
      <c r="I414" s="24">
        <v>96502</v>
      </c>
    </row>
    <row r="415" spans="1:9" ht="19.5">
      <c r="A415" s="210"/>
      <c r="B415" s="19"/>
      <c r="C415" s="16" t="s">
        <v>708</v>
      </c>
      <c r="D415" s="23"/>
      <c r="E415" s="23"/>
      <c r="F415" s="23">
        <v>1538</v>
      </c>
      <c r="G415" s="23"/>
      <c r="H415" s="23"/>
      <c r="I415" s="24">
        <v>1538</v>
      </c>
    </row>
    <row r="416" spans="1:9" ht="19.5">
      <c r="A416" s="210"/>
      <c r="B416" s="19"/>
      <c r="C416" s="16" t="s">
        <v>701</v>
      </c>
      <c r="D416" s="23"/>
      <c r="E416" s="23"/>
      <c r="F416" s="23">
        <v>17353</v>
      </c>
      <c r="G416" s="23"/>
      <c r="H416" s="23"/>
      <c r="I416" s="24">
        <v>17353</v>
      </c>
    </row>
    <row r="417" spans="1:9" ht="11.25">
      <c r="A417" s="210"/>
      <c r="B417" s="19"/>
      <c r="C417" s="16" t="s">
        <v>702</v>
      </c>
      <c r="D417" s="23"/>
      <c r="E417" s="23"/>
      <c r="F417" s="23">
        <v>2340</v>
      </c>
      <c r="G417" s="23"/>
      <c r="H417" s="23"/>
      <c r="I417" s="24">
        <v>2340</v>
      </c>
    </row>
    <row r="418" spans="1:9" ht="19.5">
      <c r="A418" s="210"/>
      <c r="B418" s="19"/>
      <c r="C418" s="16" t="s">
        <v>710</v>
      </c>
      <c r="D418" s="23"/>
      <c r="E418" s="23"/>
      <c r="F418" s="23">
        <v>2700</v>
      </c>
      <c r="G418" s="23"/>
      <c r="H418" s="23"/>
      <c r="I418" s="24">
        <v>2700</v>
      </c>
    </row>
    <row r="419" spans="1:9" ht="29.25">
      <c r="A419" s="210"/>
      <c r="B419" s="19"/>
      <c r="C419" s="16" t="s">
        <v>154</v>
      </c>
      <c r="D419" s="23"/>
      <c r="E419" s="23"/>
      <c r="F419" s="23">
        <v>492</v>
      </c>
      <c r="G419" s="23"/>
      <c r="H419" s="23"/>
      <c r="I419" s="24">
        <v>492</v>
      </c>
    </row>
    <row r="420" spans="1:9" ht="19.5">
      <c r="A420" s="210"/>
      <c r="B420" s="19"/>
      <c r="C420" s="16" t="s">
        <v>717</v>
      </c>
      <c r="D420" s="23"/>
      <c r="E420" s="23"/>
      <c r="F420" s="23">
        <v>3425</v>
      </c>
      <c r="G420" s="23"/>
      <c r="H420" s="23"/>
      <c r="I420" s="24">
        <v>3425</v>
      </c>
    </row>
    <row r="421" spans="1:9" ht="11.25">
      <c r="A421" s="210"/>
      <c r="B421" s="211" t="s">
        <v>181</v>
      </c>
      <c r="C421" s="212"/>
      <c r="D421" s="215"/>
      <c r="E421" s="215"/>
      <c r="F421" s="215">
        <v>124350</v>
      </c>
      <c r="G421" s="215"/>
      <c r="H421" s="215"/>
      <c r="I421" s="216">
        <v>124350</v>
      </c>
    </row>
    <row r="422" spans="1:9" ht="29.25">
      <c r="A422" s="210"/>
      <c r="B422" s="15" t="s">
        <v>182</v>
      </c>
      <c r="C422" s="16" t="s">
        <v>150</v>
      </c>
      <c r="D422" s="23"/>
      <c r="E422" s="23"/>
      <c r="F422" s="23">
        <v>110000</v>
      </c>
      <c r="G422" s="23"/>
      <c r="H422" s="23"/>
      <c r="I422" s="24">
        <v>110000</v>
      </c>
    </row>
    <row r="423" spans="1:9" ht="19.5">
      <c r="A423" s="210"/>
      <c r="B423" s="19"/>
      <c r="C423" s="16" t="s">
        <v>706</v>
      </c>
      <c r="D423" s="23"/>
      <c r="E423" s="23"/>
      <c r="F423" s="23">
        <v>7710</v>
      </c>
      <c r="G423" s="23"/>
      <c r="H423" s="23"/>
      <c r="I423" s="24">
        <v>7710</v>
      </c>
    </row>
    <row r="424" spans="1:9" ht="19.5">
      <c r="A424" s="210"/>
      <c r="B424" s="19"/>
      <c r="C424" s="16" t="s">
        <v>707</v>
      </c>
      <c r="D424" s="23"/>
      <c r="E424" s="23"/>
      <c r="F424" s="23">
        <v>2751941</v>
      </c>
      <c r="G424" s="23"/>
      <c r="H424" s="23"/>
      <c r="I424" s="24">
        <v>2751941</v>
      </c>
    </row>
    <row r="425" spans="1:9" ht="19.5">
      <c r="A425" s="210"/>
      <c r="B425" s="19"/>
      <c r="C425" s="16" t="s">
        <v>708</v>
      </c>
      <c r="D425" s="23"/>
      <c r="E425" s="23"/>
      <c r="F425" s="23">
        <v>177353</v>
      </c>
      <c r="G425" s="23"/>
      <c r="H425" s="23"/>
      <c r="I425" s="24">
        <v>177353</v>
      </c>
    </row>
    <row r="426" spans="1:9" ht="19.5">
      <c r="A426" s="210"/>
      <c r="B426" s="19"/>
      <c r="C426" s="16" t="s">
        <v>701</v>
      </c>
      <c r="D426" s="23"/>
      <c r="E426" s="23"/>
      <c r="F426" s="23">
        <v>515376</v>
      </c>
      <c r="G426" s="23"/>
      <c r="H426" s="23"/>
      <c r="I426" s="24">
        <v>515376</v>
      </c>
    </row>
    <row r="427" spans="1:9" ht="11.25">
      <c r="A427" s="210"/>
      <c r="B427" s="19"/>
      <c r="C427" s="16" t="s">
        <v>702</v>
      </c>
      <c r="D427" s="23"/>
      <c r="E427" s="23"/>
      <c r="F427" s="23">
        <v>69489</v>
      </c>
      <c r="G427" s="23"/>
      <c r="H427" s="23"/>
      <c r="I427" s="24">
        <v>69489</v>
      </c>
    </row>
    <row r="428" spans="1:9" ht="29.25">
      <c r="A428" s="210"/>
      <c r="B428" s="19"/>
      <c r="C428" s="16" t="s">
        <v>709</v>
      </c>
      <c r="D428" s="23"/>
      <c r="E428" s="23"/>
      <c r="F428" s="23">
        <v>3483</v>
      </c>
      <c r="G428" s="23"/>
      <c r="H428" s="23"/>
      <c r="I428" s="24">
        <v>3483</v>
      </c>
    </row>
    <row r="429" spans="1:9" ht="19.5">
      <c r="A429" s="210"/>
      <c r="B429" s="19"/>
      <c r="C429" s="16" t="s">
        <v>703</v>
      </c>
      <c r="D429" s="23"/>
      <c r="E429" s="23"/>
      <c r="F429" s="23">
        <v>300</v>
      </c>
      <c r="G429" s="23"/>
      <c r="H429" s="23"/>
      <c r="I429" s="24">
        <v>300</v>
      </c>
    </row>
    <row r="430" spans="1:9" ht="19.5">
      <c r="A430" s="210"/>
      <c r="B430" s="19"/>
      <c r="C430" s="16" t="s">
        <v>710</v>
      </c>
      <c r="D430" s="23"/>
      <c r="E430" s="23"/>
      <c r="F430" s="23">
        <v>26109</v>
      </c>
      <c r="G430" s="23"/>
      <c r="H430" s="23"/>
      <c r="I430" s="24">
        <v>26109</v>
      </c>
    </row>
    <row r="431" spans="1:9" ht="29.25">
      <c r="A431" s="210"/>
      <c r="B431" s="19"/>
      <c r="C431" s="16" t="s">
        <v>154</v>
      </c>
      <c r="D431" s="23"/>
      <c r="E431" s="23"/>
      <c r="F431" s="23">
        <v>9130</v>
      </c>
      <c r="G431" s="23"/>
      <c r="H431" s="23"/>
      <c r="I431" s="24">
        <v>9130</v>
      </c>
    </row>
    <row r="432" spans="1:9" ht="11.25">
      <c r="A432" s="210"/>
      <c r="B432" s="19"/>
      <c r="C432" s="16" t="s">
        <v>711</v>
      </c>
      <c r="D432" s="23"/>
      <c r="E432" s="23"/>
      <c r="F432" s="23">
        <v>128343</v>
      </c>
      <c r="G432" s="23"/>
      <c r="H432" s="23"/>
      <c r="I432" s="24">
        <v>128343</v>
      </c>
    </row>
    <row r="433" spans="1:9" ht="11.25">
      <c r="A433" s="210"/>
      <c r="B433" s="19"/>
      <c r="C433" s="16" t="s">
        <v>712</v>
      </c>
      <c r="D433" s="23"/>
      <c r="E433" s="23"/>
      <c r="F433" s="23">
        <v>1450</v>
      </c>
      <c r="G433" s="23"/>
      <c r="H433" s="23"/>
      <c r="I433" s="24">
        <v>1450</v>
      </c>
    </row>
    <row r="434" spans="1:9" ht="11.25">
      <c r="A434" s="210"/>
      <c r="B434" s="19"/>
      <c r="C434" s="16" t="s">
        <v>713</v>
      </c>
      <c r="D434" s="23"/>
      <c r="E434" s="23"/>
      <c r="F434" s="23">
        <v>1810</v>
      </c>
      <c r="G434" s="23"/>
      <c r="H434" s="23"/>
      <c r="I434" s="24">
        <v>1810</v>
      </c>
    </row>
    <row r="435" spans="1:9" ht="11.25">
      <c r="A435" s="210"/>
      <c r="B435" s="19"/>
      <c r="C435" s="16" t="s">
        <v>689</v>
      </c>
      <c r="D435" s="23"/>
      <c r="E435" s="23"/>
      <c r="F435" s="23">
        <v>36486</v>
      </c>
      <c r="G435" s="23"/>
      <c r="H435" s="23"/>
      <c r="I435" s="24">
        <v>36486</v>
      </c>
    </row>
    <row r="436" spans="1:9" ht="19.5">
      <c r="A436" s="210"/>
      <c r="B436" s="19"/>
      <c r="C436" s="16" t="s">
        <v>98</v>
      </c>
      <c r="D436" s="23"/>
      <c r="E436" s="23"/>
      <c r="F436" s="23">
        <v>10300</v>
      </c>
      <c r="G436" s="23"/>
      <c r="H436" s="23"/>
      <c r="I436" s="24">
        <v>10300</v>
      </c>
    </row>
    <row r="437" spans="1:9" ht="11.25">
      <c r="A437" s="210"/>
      <c r="B437" s="19"/>
      <c r="C437" s="16" t="s">
        <v>714</v>
      </c>
      <c r="D437" s="23"/>
      <c r="E437" s="23"/>
      <c r="F437" s="23">
        <v>1560</v>
      </c>
      <c r="G437" s="23"/>
      <c r="H437" s="23"/>
      <c r="I437" s="24">
        <v>1560</v>
      </c>
    </row>
    <row r="438" spans="1:9" ht="11.25">
      <c r="A438" s="210"/>
      <c r="B438" s="19"/>
      <c r="C438" s="16" t="s">
        <v>716</v>
      </c>
      <c r="D438" s="23"/>
      <c r="E438" s="23"/>
      <c r="F438" s="23">
        <v>1690</v>
      </c>
      <c r="G438" s="23"/>
      <c r="H438" s="23"/>
      <c r="I438" s="24">
        <v>1690</v>
      </c>
    </row>
    <row r="439" spans="1:9" ht="19.5">
      <c r="A439" s="210"/>
      <c r="B439" s="19"/>
      <c r="C439" s="16" t="s">
        <v>717</v>
      </c>
      <c r="D439" s="23"/>
      <c r="E439" s="23"/>
      <c r="F439" s="23">
        <v>185675</v>
      </c>
      <c r="G439" s="23"/>
      <c r="H439" s="23"/>
      <c r="I439" s="24">
        <v>185675</v>
      </c>
    </row>
    <row r="440" spans="1:9" ht="11.25">
      <c r="A440" s="210"/>
      <c r="B440" s="211" t="s">
        <v>183</v>
      </c>
      <c r="C440" s="212"/>
      <c r="D440" s="215"/>
      <c r="E440" s="215"/>
      <c r="F440" s="215">
        <v>4038205</v>
      </c>
      <c r="G440" s="215"/>
      <c r="H440" s="215"/>
      <c r="I440" s="216">
        <v>4038205</v>
      </c>
    </row>
    <row r="441" spans="1:9" ht="29.25">
      <c r="A441" s="210"/>
      <c r="B441" s="15" t="s">
        <v>611</v>
      </c>
      <c r="C441" s="16" t="s">
        <v>150</v>
      </c>
      <c r="D441" s="23"/>
      <c r="E441" s="23"/>
      <c r="F441" s="23">
        <v>776920</v>
      </c>
      <c r="G441" s="23"/>
      <c r="H441" s="23"/>
      <c r="I441" s="24">
        <v>776920</v>
      </c>
    </row>
    <row r="442" spans="1:9" ht="19.5">
      <c r="A442" s="210"/>
      <c r="B442" s="19"/>
      <c r="C442" s="16" t="s">
        <v>706</v>
      </c>
      <c r="D442" s="23"/>
      <c r="E442" s="23"/>
      <c r="F442" s="23">
        <v>31190</v>
      </c>
      <c r="G442" s="23"/>
      <c r="H442" s="23"/>
      <c r="I442" s="24">
        <v>31190</v>
      </c>
    </row>
    <row r="443" spans="1:9" ht="19.5">
      <c r="A443" s="210"/>
      <c r="B443" s="19"/>
      <c r="C443" s="16" t="s">
        <v>707</v>
      </c>
      <c r="D443" s="23"/>
      <c r="E443" s="23"/>
      <c r="F443" s="23">
        <v>15434005</v>
      </c>
      <c r="G443" s="23"/>
      <c r="H443" s="23"/>
      <c r="I443" s="24">
        <v>15434005</v>
      </c>
    </row>
    <row r="444" spans="1:9" ht="19.5">
      <c r="A444" s="210"/>
      <c r="B444" s="19"/>
      <c r="C444" s="16" t="s">
        <v>708</v>
      </c>
      <c r="D444" s="23"/>
      <c r="E444" s="23"/>
      <c r="F444" s="23">
        <v>1308156</v>
      </c>
      <c r="G444" s="23"/>
      <c r="H444" s="23"/>
      <c r="I444" s="24">
        <v>1308156</v>
      </c>
    </row>
    <row r="445" spans="1:9" ht="19.5">
      <c r="A445" s="210"/>
      <c r="B445" s="19"/>
      <c r="C445" s="16" t="s">
        <v>701</v>
      </c>
      <c r="D445" s="23"/>
      <c r="E445" s="23"/>
      <c r="F445" s="23">
        <v>2971520</v>
      </c>
      <c r="G445" s="23"/>
      <c r="H445" s="23"/>
      <c r="I445" s="24">
        <v>2971520</v>
      </c>
    </row>
    <row r="446" spans="1:9" ht="11.25">
      <c r="A446" s="210"/>
      <c r="B446" s="19"/>
      <c r="C446" s="16" t="s">
        <v>702</v>
      </c>
      <c r="D446" s="23"/>
      <c r="E446" s="23"/>
      <c r="F446" s="23">
        <v>400668</v>
      </c>
      <c r="G446" s="23"/>
      <c r="H446" s="23"/>
      <c r="I446" s="24">
        <v>400668</v>
      </c>
    </row>
    <row r="447" spans="1:9" ht="29.25">
      <c r="A447" s="210"/>
      <c r="B447" s="19"/>
      <c r="C447" s="16" t="s">
        <v>709</v>
      </c>
      <c r="D447" s="23"/>
      <c r="E447" s="23"/>
      <c r="F447" s="23">
        <v>38060</v>
      </c>
      <c r="G447" s="23"/>
      <c r="H447" s="23"/>
      <c r="I447" s="24">
        <v>38060</v>
      </c>
    </row>
    <row r="448" spans="1:9" ht="19.5">
      <c r="A448" s="210"/>
      <c r="B448" s="19"/>
      <c r="C448" s="16" t="s">
        <v>703</v>
      </c>
      <c r="D448" s="23"/>
      <c r="E448" s="23"/>
      <c r="F448" s="23">
        <v>11641</v>
      </c>
      <c r="G448" s="23"/>
      <c r="H448" s="23"/>
      <c r="I448" s="24">
        <v>11641</v>
      </c>
    </row>
    <row r="449" spans="1:9" ht="19.5">
      <c r="A449" s="210"/>
      <c r="B449" s="19"/>
      <c r="C449" s="16" t="s">
        <v>710</v>
      </c>
      <c r="D449" s="23"/>
      <c r="E449" s="23"/>
      <c r="F449" s="23">
        <v>257353</v>
      </c>
      <c r="G449" s="23"/>
      <c r="H449" s="23"/>
      <c r="I449" s="24">
        <v>257353</v>
      </c>
    </row>
    <row r="450" spans="1:9" ht="29.25">
      <c r="A450" s="210"/>
      <c r="B450" s="19"/>
      <c r="C450" s="16" t="s">
        <v>154</v>
      </c>
      <c r="D450" s="23"/>
      <c r="E450" s="23">
        <v>4000</v>
      </c>
      <c r="F450" s="23">
        <v>35070</v>
      </c>
      <c r="G450" s="23"/>
      <c r="H450" s="23"/>
      <c r="I450" s="24">
        <v>39070</v>
      </c>
    </row>
    <row r="451" spans="1:9" ht="11.25">
      <c r="A451" s="210"/>
      <c r="B451" s="19"/>
      <c r="C451" s="16" t="s">
        <v>711</v>
      </c>
      <c r="D451" s="23"/>
      <c r="E451" s="23"/>
      <c r="F451" s="23">
        <v>1450941</v>
      </c>
      <c r="G451" s="23"/>
      <c r="H451" s="23"/>
      <c r="I451" s="24">
        <v>1450941</v>
      </c>
    </row>
    <row r="452" spans="1:9" ht="11.25">
      <c r="A452" s="210"/>
      <c r="B452" s="19"/>
      <c r="C452" s="16" t="s">
        <v>712</v>
      </c>
      <c r="D452" s="23"/>
      <c r="E452" s="23"/>
      <c r="F452" s="23">
        <v>226000</v>
      </c>
      <c r="G452" s="23"/>
      <c r="H452" s="23"/>
      <c r="I452" s="24">
        <v>226000</v>
      </c>
    </row>
    <row r="453" spans="1:9" ht="11.25">
      <c r="A453" s="210"/>
      <c r="B453" s="19"/>
      <c r="C453" s="16" t="s">
        <v>713</v>
      </c>
      <c r="D453" s="23"/>
      <c r="E453" s="23"/>
      <c r="F453" s="23">
        <v>19740</v>
      </c>
      <c r="G453" s="23"/>
      <c r="H453" s="23"/>
      <c r="I453" s="24">
        <v>19740</v>
      </c>
    </row>
    <row r="454" spans="1:9" ht="11.25">
      <c r="A454" s="210"/>
      <c r="B454" s="19"/>
      <c r="C454" s="16" t="s">
        <v>689</v>
      </c>
      <c r="D454" s="23"/>
      <c r="E454" s="23"/>
      <c r="F454" s="23">
        <v>265198</v>
      </c>
      <c r="G454" s="23"/>
      <c r="H454" s="23"/>
      <c r="I454" s="24">
        <v>265198</v>
      </c>
    </row>
    <row r="455" spans="1:9" ht="19.5">
      <c r="A455" s="210"/>
      <c r="B455" s="19"/>
      <c r="C455" s="16" t="s">
        <v>98</v>
      </c>
      <c r="D455" s="23"/>
      <c r="E455" s="23"/>
      <c r="F455" s="23">
        <v>25344</v>
      </c>
      <c r="G455" s="23"/>
      <c r="H455" s="23"/>
      <c r="I455" s="24">
        <v>25344</v>
      </c>
    </row>
    <row r="456" spans="1:9" ht="11.25">
      <c r="A456" s="210"/>
      <c r="B456" s="19"/>
      <c r="C456" s="16" t="s">
        <v>714</v>
      </c>
      <c r="D456" s="23"/>
      <c r="E456" s="23"/>
      <c r="F456" s="23">
        <v>9910</v>
      </c>
      <c r="G456" s="23"/>
      <c r="H456" s="23"/>
      <c r="I456" s="24">
        <v>9910</v>
      </c>
    </row>
    <row r="457" spans="1:9" ht="11.25">
      <c r="A457" s="210"/>
      <c r="B457" s="19"/>
      <c r="C457" s="16" t="s">
        <v>716</v>
      </c>
      <c r="D457" s="23"/>
      <c r="E457" s="23"/>
      <c r="F457" s="23">
        <v>12910</v>
      </c>
      <c r="G457" s="23"/>
      <c r="H457" s="23"/>
      <c r="I457" s="24">
        <v>12910</v>
      </c>
    </row>
    <row r="458" spans="1:9" ht="19.5">
      <c r="A458" s="210"/>
      <c r="B458" s="19"/>
      <c r="C458" s="16" t="s">
        <v>717</v>
      </c>
      <c r="D458" s="23"/>
      <c r="E458" s="23"/>
      <c r="F458" s="23">
        <v>996214</v>
      </c>
      <c r="G458" s="23"/>
      <c r="H458" s="23"/>
      <c r="I458" s="24">
        <v>996214</v>
      </c>
    </row>
    <row r="459" spans="1:9" ht="11.25">
      <c r="A459" s="210"/>
      <c r="B459" s="211" t="s">
        <v>184</v>
      </c>
      <c r="C459" s="212"/>
      <c r="D459" s="215"/>
      <c r="E459" s="215">
        <v>4000</v>
      </c>
      <c r="F459" s="215">
        <v>24270840</v>
      </c>
      <c r="G459" s="215"/>
      <c r="H459" s="215"/>
      <c r="I459" s="216">
        <v>24274840</v>
      </c>
    </row>
    <row r="460" spans="1:9" ht="19.5">
      <c r="A460" s="210"/>
      <c r="B460" s="15" t="s">
        <v>613</v>
      </c>
      <c r="C460" s="16" t="s">
        <v>706</v>
      </c>
      <c r="D460" s="23"/>
      <c r="E460" s="23"/>
      <c r="F460" s="23">
        <v>600</v>
      </c>
      <c r="G460" s="23"/>
      <c r="H460" s="23"/>
      <c r="I460" s="24">
        <v>600</v>
      </c>
    </row>
    <row r="461" spans="1:9" ht="19.5">
      <c r="A461" s="210"/>
      <c r="B461" s="19"/>
      <c r="C461" s="16" t="s">
        <v>707</v>
      </c>
      <c r="D461" s="23"/>
      <c r="E461" s="23"/>
      <c r="F461" s="23">
        <v>1163093</v>
      </c>
      <c r="G461" s="23"/>
      <c r="H461" s="23"/>
      <c r="I461" s="24">
        <v>1163093</v>
      </c>
    </row>
    <row r="462" spans="1:9" ht="19.5">
      <c r="A462" s="210"/>
      <c r="B462" s="19"/>
      <c r="C462" s="16" t="s">
        <v>708</v>
      </c>
      <c r="D462" s="23"/>
      <c r="E462" s="23"/>
      <c r="F462" s="23">
        <v>97405</v>
      </c>
      <c r="G462" s="23"/>
      <c r="H462" s="23"/>
      <c r="I462" s="24">
        <v>97405</v>
      </c>
    </row>
    <row r="463" spans="1:9" ht="19.5">
      <c r="A463" s="210"/>
      <c r="B463" s="19"/>
      <c r="C463" s="16" t="s">
        <v>701</v>
      </c>
      <c r="D463" s="23"/>
      <c r="E463" s="23"/>
      <c r="F463" s="23">
        <v>224260</v>
      </c>
      <c r="G463" s="23"/>
      <c r="H463" s="23"/>
      <c r="I463" s="24">
        <v>224260</v>
      </c>
    </row>
    <row r="464" spans="1:9" ht="11.25">
      <c r="A464" s="210"/>
      <c r="B464" s="19"/>
      <c r="C464" s="16" t="s">
        <v>702</v>
      </c>
      <c r="D464" s="23"/>
      <c r="E464" s="23"/>
      <c r="F464" s="23">
        <v>30237</v>
      </c>
      <c r="G464" s="23"/>
      <c r="H464" s="23"/>
      <c r="I464" s="24">
        <v>30237</v>
      </c>
    </row>
    <row r="465" spans="1:9" ht="29.25">
      <c r="A465" s="210"/>
      <c r="B465" s="19"/>
      <c r="C465" s="16" t="s">
        <v>709</v>
      </c>
      <c r="D465" s="23"/>
      <c r="E465" s="23"/>
      <c r="F465" s="23">
        <v>10500</v>
      </c>
      <c r="G465" s="23"/>
      <c r="H465" s="23"/>
      <c r="I465" s="24">
        <v>10500</v>
      </c>
    </row>
    <row r="466" spans="1:9" ht="19.5">
      <c r="A466" s="210"/>
      <c r="B466" s="19"/>
      <c r="C466" s="16" t="s">
        <v>710</v>
      </c>
      <c r="D466" s="23"/>
      <c r="E466" s="23">
        <v>1000</v>
      </c>
      <c r="F466" s="23">
        <v>23000</v>
      </c>
      <c r="G466" s="23"/>
      <c r="H466" s="23"/>
      <c r="I466" s="24">
        <v>24000</v>
      </c>
    </row>
    <row r="467" spans="1:9" ht="29.25">
      <c r="A467" s="210"/>
      <c r="B467" s="19"/>
      <c r="C467" s="16" t="s">
        <v>154</v>
      </c>
      <c r="D467" s="23"/>
      <c r="E467" s="23"/>
      <c r="F467" s="23">
        <v>1954</v>
      </c>
      <c r="G467" s="23"/>
      <c r="H467" s="23"/>
      <c r="I467" s="24">
        <v>1954</v>
      </c>
    </row>
    <row r="468" spans="1:9" ht="11.25">
      <c r="A468" s="210"/>
      <c r="B468" s="19"/>
      <c r="C468" s="16" t="s">
        <v>711</v>
      </c>
      <c r="D468" s="23"/>
      <c r="E468" s="23"/>
      <c r="F468" s="23">
        <v>56484</v>
      </c>
      <c r="G468" s="23"/>
      <c r="H468" s="23"/>
      <c r="I468" s="24">
        <v>56484</v>
      </c>
    </row>
    <row r="469" spans="1:9" ht="11.25">
      <c r="A469" s="210"/>
      <c r="B469" s="19"/>
      <c r="C469" s="16" t="s">
        <v>712</v>
      </c>
      <c r="D469" s="23"/>
      <c r="E469" s="23"/>
      <c r="F469" s="23">
        <v>6700</v>
      </c>
      <c r="G469" s="23"/>
      <c r="H469" s="23"/>
      <c r="I469" s="24">
        <v>6700</v>
      </c>
    </row>
    <row r="470" spans="1:9" ht="11.25">
      <c r="A470" s="210"/>
      <c r="B470" s="19"/>
      <c r="C470" s="16" t="s">
        <v>713</v>
      </c>
      <c r="D470" s="23"/>
      <c r="E470" s="23"/>
      <c r="F470" s="23">
        <v>1500</v>
      </c>
      <c r="G470" s="23"/>
      <c r="H470" s="23"/>
      <c r="I470" s="24">
        <v>1500</v>
      </c>
    </row>
    <row r="471" spans="1:9" ht="11.25">
      <c r="A471" s="210"/>
      <c r="B471" s="19"/>
      <c r="C471" s="16" t="s">
        <v>689</v>
      </c>
      <c r="D471" s="23"/>
      <c r="E471" s="23"/>
      <c r="F471" s="23">
        <v>14300</v>
      </c>
      <c r="G471" s="23"/>
      <c r="H471" s="23"/>
      <c r="I471" s="24">
        <v>14300</v>
      </c>
    </row>
    <row r="472" spans="1:9" ht="19.5">
      <c r="A472" s="210"/>
      <c r="B472" s="19"/>
      <c r="C472" s="16" t="s">
        <v>98</v>
      </c>
      <c r="D472" s="23"/>
      <c r="E472" s="23"/>
      <c r="F472" s="23">
        <v>700</v>
      </c>
      <c r="G472" s="23"/>
      <c r="H472" s="23"/>
      <c r="I472" s="24">
        <v>700</v>
      </c>
    </row>
    <row r="473" spans="1:9" ht="11.25">
      <c r="A473" s="210"/>
      <c r="B473" s="19"/>
      <c r="C473" s="16" t="s">
        <v>714</v>
      </c>
      <c r="D473" s="23"/>
      <c r="E473" s="23"/>
      <c r="F473" s="23">
        <v>2000</v>
      </c>
      <c r="G473" s="23"/>
      <c r="H473" s="23"/>
      <c r="I473" s="24">
        <v>2000</v>
      </c>
    </row>
    <row r="474" spans="1:9" ht="11.25">
      <c r="A474" s="210"/>
      <c r="B474" s="19"/>
      <c r="C474" s="16" t="s">
        <v>716</v>
      </c>
      <c r="D474" s="23"/>
      <c r="E474" s="23"/>
      <c r="F474" s="23">
        <v>2700</v>
      </c>
      <c r="G474" s="23"/>
      <c r="H474" s="23"/>
      <c r="I474" s="24">
        <v>2700</v>
      </c>
    </row>
    <row r="475" spans="1:9" ht="19.5">
      <c r="A475" s="210"/>
      <c r="B475" s="19"/>
      <c r="C475" s="16" t="s">
        <v>717</v>
      </c>
      <c r="D475" s="23"/>
      <c r="E475" s="23"/>
      <c r="F475" s="23">
        <v>71962</v>
      </c>
      <c r="G475" s="23"/>
      <c r="H475" s="23"/>
      <c r="I475" s="24">
        <v>71962</v>
      </c>
    </row>
    <row r="476" spans="1:9" ht="11.25">
      <c r="A476" s="210"/>
      <c r="B476" s="211" t="s">
        <v>185</v>
      </c>
      <c r="C476" s="212"/>
      <c r="D476" s="215"/>
      <c r="E476" s="215">
        <v>1000</v>
      </c>
      <c r="F476" s="215">
        <v>1707395</v>
      </c>
      <c r="G476" s="215"/>
      <c r="H476" s="215"/>
      <c r="I476" s="216">
        <v>1708395</v>
      </c>
    </row>
    <row r="477" spans="1:9" ht="19.5">
      <c r="A477" s="210"/>
      <c r="B477" s="15" t="s">
        <v>186</v>
      </c>
      <c r="C477" s="16" t="s">
        <v>706</v>
      </c>
      <c r="D477" s="23"/>
      <c r="E477" s="23"/>
      <c r="F477" s="23">
        <v>1000</v>
      </c>
      <c r="G477" s="23"/>
      <c r="H477" s="23"/>
      <c r="I477" s="24">
        <v>1000</v>
      </c>
    </row>
    <row r="478" spans="1:9" ht="19.5">
      <c r="A478" s="210"/>
      <c r="B478" s="19"/>
      <c r="C478" s="16" t="s">
        <v>707</v>
      </c>
      <c r="D478" s="23"/>
      <c r="E478" s="23"/>
      <c r="F478" s="23">
        <v>937573</v>
      </c>
      <c r="G478" s="23"/>
      <c r="H478" s="23"/>
      <c r="I478" s="24">
        <v>937573</v>
      </c>
    </row>
    <row r="479" spans="1:9" ht="19.5">
      <c r="A479" s="210"/>
      <c r="B479" s="19"/>
      <c r="C479" s="16" t="s">
        <v>708</v>
      </c>
      <c r="D479" s="23"/>
      <c r="E479" s="23"/>
      <c r="F479" s="23">
        <v>52726</v>
      </c>
      <c r="G479" s="23"/>
      <c r="H479" s="23"/>
      <c r="I479" s="24">
        <v>52726</v>
      </c>
    </row>
    <row r="480" spans="1:9" ht="19.5">
      <c r="A480" s="210"/>
      <c r="B480" s="19"/>
      <c r="C480" s="16" t="s">
        <v>701</v>
      </c>
      <c r="D480" s="23"/>
      <c r="E480" s="23"/>
      <c r="F480" s="23">
        <v>172149</v>
      </c>
      <c r="G480" s="23"/>
      <c r="H480" s="23"/>
      <c r="I480" s="24">
        <v>172149</v>
      </c>
    </row>
    <row r="481" spans="1:9" ht="11.25">
      <c r="A481" s="210"/>
      <c r="B481" s="19"/>
      <c r="C481" s="16" t="s">
        <v>702</v>
      </c>
      <c r="D481" s="23"/>
      <c r="E481" s="23"/>
      <c r="F481" s="23">
        <v>23211</v>
      </c>
      <c r="G481" s="23"/>
      <c r="H481" s="23"/>
      <c r="I481" s="24">
        <v>23211</v>
      </c>
    </row>
    <row r="482" spans="1:9" ht="19.5">
      <c r="A482" s="210"/>
      <c r="B482" s="19"/>
      <c r="C482" s="16" t="s">
        <v>710</v>
      </c>
      <c r="D482" s="23"/>
      <c r="E482" s="23"/>
      <c r="F482" s="23">
        <v>2400</v>
      </c>
      <c r="G482" s="23"/>
      <c r="H482" s="23"/>
      <c r="I482" s="24">
        <v>2400</v>
      </c>
    </row>
    <row r="483" spans="1:9" ht="29.25">
      <c r="A483" s="210"/>
      <c r="B483" s="19"/>
      <c r="C483" s="16" t="s">
        <v>154</v>
      </c>
      <c r="D483" s="23"/>
      <c r="E483" s="23"/>
      <c r="F483" s="23">
        <v>1800</v>
      </c>
      <c r="G483" s="23"/>
      <c r="H483" s="23"/>
      <c r="I483" s="24">
        <v>1800</v>
      </c>
    </row>
    <row r="484" spans="1:9" ht="11.25">
      <c r="A484" s="210"/>
      <c r="B484" s="19"/>
      <c r="C484" s="16" t="s">
        <v>711</v>
      </c>
      <c r="D484" s="23"/>
      <c r="E484" s="23"/>
      <c r="F484" s="23">
        <v>65640</v>
      </c>
      <c r="G484" s="23"/>
      <c r="H484" s="23"/>
      <c r="I484" s="24">
        <v>65640</v>
      </c>
    </row>
    <row r="485" spans="1:9" ht="11.25">
      <c r="A485" s="210"/>
      <c r="B485" s="19"/>
      <c r="C485" s="16" t="s">
        <v>712</v>
      </c>
      <c r="D485" s="23"/>
      <c r="E485" s="23"/>
      <c r="F485" s="23">
        <v>100</v>
      </c>
      <c r="G485" s="23"/>
      <c r="H485" s="23"/>
      <c r="I485" s="24">
        <v>100</v>
      </c>
    </row>
    <row r="486" spans="1:9" ht="11.25">
      <c r="A486" s="210"/>
      <c r="B486" s="19"/>
      <c r="C486" s="16" t="s">
        <v>713</v>
      </c>
      <c r="D486" s="23"/>
      <c r="E486" s="23"/>
      <c r="F486" s="23">
        <v>1500</v>
      </c>
      <c r="G486" s="23"/>
      <c r="H486" s="23"/>
      <c r="I486" s="24">
        <v>1500</v>
      </c>
    </row>
    <row r="487" spans="1:9" ht="11.25">
      <c r="A487" s="210"/>
      <c r="B487" s="19"/>
      <c r="C487" s="16" t="s">
        <v>689</v>
      </c>
      <c r="D487" s="23"/>
      <c r="E487" s="23"/>
      <c r="F487" s="23">
        <v>2660</v>
      </c>
      <c r="G487" s="23"/>
      <c r="H487" s="23"/>
      <c r="I487" s="24">
        <v>2660</v>
      </c>
    </row>
    <row r="488" spans="1:9" ht="11.25">
      <c r="A488" s="210"/>
      <c r="B488" s="19"/>
      <c r="C488" s="16" t="s">
        <v>714</v>
      </c>
      <c r="D488" s="23"/>
      <c r="E488" s="23"/>
      <c r="F488" s="23">
        <v>500</v>
      </c>
      <c r="G488" s="23"/>
      <c r="H488" s="23"/>
      <c r="I488" s="24">
        <v>500</v>
      </c>
    </row>
    <row r="489" spans="1:9" ht="11.25">
      <c r="A489" s="210"/>
      <c r="B489" s="19"/>
      <c r="C489" s="16" t="s">
        <v>716</v>
      </c>
      <c r="D489" s="23"/>
      <c r="E489" s="23"/>
      <c r="F489" s="23">
        <v>1258</v>
      </c>
      <c r="G489" s="23"/>
      <c r="H489" s="23"/>
      <c r="I489" s="24">
        <v>1258</v>
      </c>
    </row>
    <row r="490" spans="1:9" ht="19.5">
      <c r="A490" s="210"/>
      <c r="B490" s="19"/>
      <c r="C490" s="16" t="s">
        <v>717</v>
      </c>
      <c r="D490" s="23"/>
      <c r="E490" s="23"/>
      <c r="F490" s="23">
        <v>46524</v>
      </c>
      <c r="G490" s="23"/>
      <c r="H490" s="23"/>
      <c r="I490" s="24">
        <v>46524</v>
      </c>
    </row>
    <row r="491" spans="1:9" ht="11.25">
      <c r="A491" s="210"/>
      <c r="B491" s="211" t="s">
        <v>187</v>
      </c>
      <c r="C491" s="212"/>
      <c r="D491" s="215"/>
      <c r="E491" s="215"/>
      <c r="F491" s="215">
        <v>1309041</v>
      </c>
      <c r="G491" s="215"/>
      <c r="H491" s="215"/>
      <c r="I491" s="216">
        <v>1309041</v>
      </c>
    </row>
    <row r="492" spans="1:9" ht="19.5">
      <c r="A492" s="210"/>
      <c r="B492" s="810" t="s">
        <v>615</v>
      </c>
      <c r="C492" s="16" t="s">
        <v>707</v>
      </c>
      <c r="D492" s="23"/>
      <c r="E492" s="23"/>
      <c r="F492" s="23">
        <v>386350</v>
      </c>
      <c r="G492" s="23"/>
      <c r="H492" s="23"/>
      <c r="I492" s="24">
        <v>386350</v>
      </c>
    </row>
    <row r="493" spans="1:9" ht="19.5">
      <c r="A493" s="210"/>
      <c r="B493" s="798"/>
      <c r="C493" s="16" t="s">
        <v>708</v>
      </c>
      <c r="D493" s="23"/>
      <c r="E493" s="23"/>
      <c r="F493" s="23">
        <v>51322</v>
      </c>
      <c r="G493" s="23"/>
      <c r="H493" s="23"/>
      <c r="I493" s="24">
        <v>51322</v>
      </c>
    </row>
    <row r="494" spans="1:9" ht="19.5">
      <c r="A494" s="210"/>
      <c r="B494" s="798"/>
      <c r="C494" s="16" t="s">
        <v>701</v>
      </c>
      <c r="D494" s="23"/>
      <c r="E494" s="23"/>
      <c r="F494" s="23">
        <v>77266</v>
      </c>
      <c r="G494" s="23"/>
      <c r="H494" s="23"/>
      <c r="I494" s="24">
        <v>77266</v>
      </c>
    </row>
    <row r="495" spans="1:9" ht="11.25">
      <c r="A495" s="210"/>
      <c r="B495" s="798"/>
      <c r="C495" s="16" t="s">
        <v>702</v>
      </c>
      <c r="D495" s="23"/>
      <c r="E495" s="23"/>
      <c r="F495" s="23">
        <v>10418</v>
      </c>
      <c r="G495" s="23"/>
      <c r="H495" s="23"/>
      <c r="I495" s="24">
        <v>10418</v>
      </c>
    </row>
    <row r="496" spans="1:9" ht="19.5">
      <c r="A496" s="210"/>
      <c r="B496" s="798"/>
      <c r="C496" s="16" t="s">
        <v>710</v>
      </c>
      <c r="D496" s="23"/>
      <c r="E496" s="23"/>
      <c r="F496" s="23">
        <v>3140</v>
      </c>
      <c r="G496" s="23"/>
      <c r="H496" s="23"/>
      <c r="I496" s="24">
        <v>3140</v>
      </c>
    </row>
    <row r="497" spans="1:9" ht="11.25">
      <c r="A497" s="210"/>
      <c r="B497" s="798"/>
      <c r="C497" s="16" t="s">
        <v>711</v>
      </c>
      <c r="D497" s="23"/>
      <c r="E497" s="23"/>
      <c r="F497" s="23">
        <v>46204</v>
      </c>
      <c r="G497" s="23"/>
      <c r="H497" s="23"/>
      <c r="I497" s="24">
        <v>46204</v>
      </c>
    </row>
    <row r="498" spans="1:9" ht="11.25">
      <c r="A498" s="210"/>
      <c r="B498" s="798"/>
      <c r="C498" s="16" t="s">
        <v>689</v>
      </c>
      <c r="D498" s="23"/>
      <c r="E498" s="23"/>
      <c r="F498" s="23">
        <v>10000</v>
      </c>
      <c r="G498" s="23"/>
      <c r="H498" s="23"/>
      <c r="I498" s="24">
        <v>10000</v>
      </c>
    </row>
    <row r="499" spans="1:9" ht="19.5">
      <c r="A499" s="210"/>
      <c r="B499" s="811"/>
      <c r="C499" s="16" t="s">
        <v>717</v>
      </c>
      <c r="D499" s="23"/>
      <c r="E499" s="23"/>
      <c r="F499" s="23">
        <v>25592</v>
      </c>
      <c r="G499" s="23"/>
      <c r="H499" s="23"/>
      <c r="I499" s="24">
        <v>25592</v>
      </c>
    </row>
    <row r="500" spans="1:9" ht="11.25">
      <c r="A500" s="210"/>
      <c r="B500" s="211" t="s">
        <v>188</v>
      </c>
      <c r="C500" s="212"/>
      <c r="D500" s="215"/>
      <c r="E500" s="215"/>
      <c r="F500" s="215">
        <v>610292</v>
      </c>
      <c r="G500" s="215"/>
      <c r="H500" s="215"/>
      <c r="I500" s="216">
        <v>610292</v>
      </c>
    </row>
    <row r="501" spans="1:9" ht="19.5">
      <c r="A501" s="210"/>
      <c r="B501" s="15" t="s">
        <v>189</v>
      </c>
      <c r="C501" s="16" t="s">
        <v>707</v>
      </c>
      <c r="D501" s="23"/>
      <c r="E501" s="23"/>
      <c r="F501" s="23">
        <v>303544</v>
      </c>
      <c r="G501" s="23"/>
      <c r="H501" s="23"/>
      <c r="I501" s="24">
        <v>303544</v>
      </c>
    </row>
    <row r="502" spans="1:9" ht="19.5">
      <c r="A502" s="210"/>
      <c r="B502" s="19"/>
      <c r="C502" s="16" t="s">
        <v>708</v>
      </c>
      <c r="D502" s="23"/>
      <c r="E502" s="23"/>
      <c r="F502" s="23">
        <v>22600</v>
      </c>
      <c r="G502" s="23"/>
      <c r="H502" s="23"/>
      <c r="I502" s="24">
        <v>22600</v>
      </c>
    </row>
    <row r="503" spans="1:9" ht="19.5">
      <c r="A503" s="210"/>
      <c r="B503" s="19"/>
      <c r="C503" s="16" t="s">
        <v>701</v>
      </c>
      <c r="D503" s="23"/>
      <c r="E503" s="23"/>
      <c r="F503" s="23">
        <v>58054</v>
      </c>
      <c r="G503" s="23"/>
      <c r="H503" s="23"/>
      <c r="I503" s="24">
        <v>58054</v>
      </c>
    </row>
    <row r="504" spans="1:9" ht="11.25">
      <c r="A504" s="210"/>
      <c r="B504" s="19"/>
      <c r="C504" s="16" t="s">
        <v>702</v>
      </c>
      <c r="D504" s="23"/>
      <c r="E504" s="23"/>
      <c r="F504" s="23">
        <v>7827</v>
      </c>
      <c r="G504" s="23"/>
      <c r="H504" s="23"/>
      <c r="I504" s="24">
        <v>7827</v>
      </c>
    </row>
    <row r="505" spans="1:9" ht="19.5">
      <c r="A505" s="210"/>
      <c r="B505" s="19"/>
      <c r="C505" s="16" t="s">
        <v>703</v>
      </c>
      <c r="D505" s="23"/>
      <c r="E505" s="23"/>
      <c r="F505" s="23">
        <v>30000</v>
      </c>
      <c r="G505" s="23"/>
      <c r="H505" s="23"/>
      <c r="I505" s="24">
        <v>30000</v>
      </c>
    </row>
    <row r="506" spans="1:9" ht="19.5">
      <c r="A506" s="210"/>
      <c r="B506" s="19"/>
      <c r="C506" s="16" t="s">
        <v>710</v>
      </c>
      <c r="D506" s="23"/>
      <c r="E506" s="23"/>
      <c r="F506" s="23">
        <v>13500</v>
      </c>
      <c r="G506" s="23"/>
      <c r="H506" s="23"/>
      <c r="I506" s="24">
        <v>13500</v>
      </c>
    </row>
    <row r="507" spans="1:9" ht="29.25">
      <c r="A507" s="210"/>
      <c r="B507" s="19"/>
      <c r="C507" s="16" t="s">
        <v>154</v>
      </c>
      <c r="D507" s="23"/>
      <c r="E507" s="23"/>
      <c r="F507" s="23">
        <v>2000</v>
      </c>
      <c r="G507" s="23"/>
      <c r="H507" s="23"/>
      <c r="I507" s="24">
        <v>2000</v>
      </c>
    </row>
    <row r="508" spans="1:9" ht="11.25">
      <c r="A508" s="210"/>
      <c r="B508" s="19"/>
      <c r="C508" s="16" t="s">
        <v>711</v>
      </c>
      <c r="D508" s="23"/>
      <c r="E508" s="23"/>
      <c r="F508" s="23">
        <v>3804</v>
      </c>
      <c r="G508" s="23"/>
      <c r="H508" s="23"/>
      <c r="I508" s="24">
        <v>3804</v>
      </c>
    </row>
    <row r="509" spans="1:9" ht="11.25">
      <c r="A509" s="210"/>
      <c r="B509" s="19"/>
      <c r="C509" s="16" t="s">
        <v>712</v>
      </c>
      <c r="D509" s="23"/>
      <c r="E509" s="23"/>
      <c r="F509" s="23">
        <v>15000</v>
      </c>
      <c r="G509" s="23"/>
      <c r="H509" s="23"/>
      <c r="I509" s="24">
        <v>15000</v>
      </c>
    </row>
    <row r="510" spans="1:9" ht="11.25">
      <c r="A510" s="210"/>
      <c r="B510" s="19"/>
      <c r="C510" s="16" t="s">
        <v>713</v>
      </c>
      <c r="D510" s="23"/>
      <c r="E510" s="23"/>
      <c r="F510" s="23">
        <v>500</v>
      </c>
      <c r="G510" s="23"/>
      <c r="H510" s="23"/>
      <c r="I510" s="24">
        <v>500</v>
      </c>
    </row>
    <row r="511" spans="1:9" ht="11.25">
      <c r="A511" s="210"/>
      <c r="B511" s="19"/>
      <c r="C511" s="16" t="s">
        <v>689</v>
      </c>
      <c r="D511" s="23"/>
      <c r="E511" s="23"/>
      <c r="F511" s="23">
        <v>28200</v>
      </c>
      <c r="G511" s="23"/>
      <c r="H511" s="23"/>
      <c r="I511" s="24">
        <v>28200</v>
      </c>
    </row>
    <row r="512" spans="1:9" ht="11.25">
      <c r="A512" s="210"/>
      <c r="B512" s="19"/>
      <c r="C512" s="16" t="s">
        <v>714</v>
      </c>
      <c r="D512" s="23"/>
      <c r="E512" s="23"/>
      <c r="F512" s="23">
        <v>3500</v>
      </c>
      <c r="G512" s="23"/>
      <c r="H512" s="23"/>
      <c r="I512" s="24">
        <v>3500</v>
      </c>
    </row>
    <row r="513" spans="1:9" ht="11.25">
      <c r="A513" s="210"/>
      <c r="B513" s="19"/>
      <c r="C513" s="16" t="s">
        <v>716</v>
      </c>
      <c r="D513" s="23"/>
      <c r="E513" s="23"/>
      <c r="F513" s="23">
        <v>1000</v>
      </c>
      <c r="G513" s="23"/>
      <c r="H513" s="23"/>
      <c r="I513" s="24">
        <v>1000</v>
      </c>
    </row>
    <row r="514" spans="1:9" ht="19.5">
      <c r="A514" s="210"/>
      <c r="B514" s="19"/>
      <c r="C514" s="16" t="s">
        <v>717</v>
      </c>
      <c r="D514" s="23"/>
      <c r="E514" s="23"/>
      <c r="F514" s="23">
        <v>17969</v>
      </c>
      <c r="G514" s="23"/>
      <c r="H514" s="23"/>
      <c r="I514" s="24">
        <v>17969</v>
      </c>
    </row>
    <row r="515" spans="1:9" ht="15" customHeight="1">
      <c r="A515" s="210"/>
      <c r="B515" s="211" t="s">
        <v>190</v>
      </c>
      <c r="C515" s="212"/>
      <c r="D515" s="215"/>
      <c r="E515" s="215"/>
      <c r="F515" s="215">
        <v>507498</v>
      </c>
      <c r="G515" s="215"/>
      <c r="H515" s="215"/>
      <c r="I515" s="216">
        <v>507498</v>
      </c>
    </row>
    <row r="516" spans="1:9" ht="32.25" customHeight="1">
      <c r="A516" s="210"/>
      <c r="B516" s="15" t="s">
        <v>191</v>
      </c>
      <c r="C516" s="16" t="s">
        <v>689</v>
      </c>
      <c r="D516" s="23"/>
      <c r="E516" s="23"/>
      <c r="F516" s="23">
        <v>437000</v>
      </c>
      <c r="G516" s="23"/>
      <c r="H516" s="23"/>
      <c r="I516" s="24">
        <v>437000</v>
      </c>
    </row>
    <row r="517" spans="1:9" ht="14.25" customHeight="1">
      <c r="A517" s="210"/>
      <c r="B517" s="211" t="s">
        <v>192</v>
      </c>
      <c r="C517" s="212"/>
      <c r="D517" s="215"/>
      <c r="E517" s="215"/>
      <c r="F517" s="215">
        <v>437000</v>
      </c>
      <c r="G517" s="215"/>
      <c r="H517" s="215"/>
      <c r="I517" s="216">
        <v>437000</v>
      </c>
    </row>
    <row r="518" spans="1:9" ht="19.5">
      <c r="A518" s="210"/>
      <c r="B518" s="810" t="s">
        <v>616</v>
      </c>
      <c r="C518" s="16" t="s">
        <v>703</v>
      </c>
      <c r="D518" s="23">
        <v>35000</v>
      </c>
      <c r="E518" s="23"/>
      <c r="F518" s="23"/>
      <c r="G518" s="23"/>
      <c r="H518" s="23"/>
      <c r="I518" s="24">
        <v>35000</v>
      </c>
    </row>
    <row r="519" spans="1:9" ht="19.5">
      <c r="A519" s="210"/>
      <c r="B519" s="798"/>
      <c r="C519" s="16" t="s">
        <v>710</v>
      </c>
      <c r="D519" s="23">
        <v>72590</v>
      </c>
      <c r="E519" s="23">
        <v>19972</v>
      </c>
      <c r="F519" s="23"/>
      <c r="G519" s="23"/>
      <c r="H519" s="23"/>
      <c r="I519" s="24">
        <v>92562</v>
      </c>
    </row>
    <row r="520" spans="1:9" ht="11.25">
      <c r="A520" s="210"/>
      <c r="B520" s="798"/>
      <c r="C520" s="16" t="s">
        <v>711</v>
      </c>
      <c r="D520" s="23">
        <v>16665</v>
      </c>
      <c r="E520" s="23"/>
      <c r="F520" s="23"/>
      <c r="G520" s="23"/>
      <c r="H520" s="23"/>
      <c r="I520" s="24">
        <v>16665</v>
      </c>
    </row>
    <row r="521" spans="1:9" ht="11.25">
      <c r="A521" s="210"/>
      <c r="B521" s="798"/>
      <c r="C521" s="16" t="s">
        <v>712</v>
      </c>
      <c r="D521" s="23">
        <v>2700</v>
      </c>
      <c r="E521" s="23"/>
      <c r="F521" s="23"/>
      <c r="G521" s="23"/>
      <c r="H521" s="23"/>
      <c r="I521" s="24">
        <v>2700</v>
      </c>
    </row>
    <row r="522" spans="1:9" ht="11.25">
      <c r="A522" s="210"/>
      <c r="B522" s="798"/>
      <c r="C522" s="16" t="s">
        <v>689</v>
      </c>
      <c r="D522" s="23">
        <v>480805</v>
      </c>
      <c r="E522" s="23">
        <v>19400</v>
      </c>
      <c r="F522" s="23"/>
      <c r="G522" s="23"/>
      <c r="H522" s="23"/>
      <c r="I522" s="24">
        <v>500205</v>
      </c>
    </row>
    <row r="523" spans="1:9" ht="11.25">
      <c r="A523" s="210"/>
      <c r="B523" s="798"/>
      <c r="C523" s="16" t="s">
        <v>716</v>
      </c>
      <c r="D523" s="23"/>
      <c r="E523" s="23">
        <v>1500</v>
      </c>
      <c r="F523" s="23"/>
      <c r="G523" s="23"/>
      <c r="H523" s="23"/>
      <c r="I523" s="24">
        <v>1500</v>
      </c>
    </row>
    <row r="524" spans="1:9" ht="19.5">
      <c r="A524" s="210"/>
      <c r="B524" s="811"/>
      <c r="C524" s="16" t="s">
        <v>717</v>
      </c>
      <c r="D524" s="23">
        <v>1134677</v>
      </c>
      <c r="E524" s="23"/>
      <c r="F524" s="23"/>
      <c r="G524" s="23"/>
      <c r="H524" s="23"/>
      <c r="I524" s="24">
        <v>1134677</v>
      </c>
    </row>
    <row r="525" spans="1:9" ht="14.25" customHeight="1">
      <c r="A525" s="210"/>
      <c r="B525" s="211" t="s">
        <v>193</v>
      </c>
      <c r="C525" s="212"/>
      <c r="D525" s="215">
        <v>1742437</v>
      </c>
      <c r="E525" s="215">
        <v>40872</v>
      </c>
      <c r="F525" s="215"/>
      <c r="G525" s="215"/>
      <c r="H525" s="215"/>
      <c r="I525" s="216">
        <v>1783309</v>
      </c>
    </row>
    <row r="526" spans="1:9" ht="32.25" customHeight="1">
      <c r="A526" s="210"/>
      <c r="B526" s="15" t="s">
        <v>194</v>
      </c>
      <c r="C526" s="16" t="s">
        <v>195</v>
      </c>
      <c r="D526" s="23">
        <v>911806</v>
      </c>
      <c r="E526" s="23"/>
      <c r="F526" s="23"/>
      <c r="G526" s="23"/>
      <c r="H526" s="23"/>
      <c r="I526" s="24">
        <v>911806</v>
      </c>
    </row>
    <row r="527" spans="1:9" ht="15" customHeight="1" thickBot="1">
      <c r="A527" s="210"/>
      <c r="B527" s="211" t="s">
        <v>196</v>
      </c>
      <c r="C527" s="212"/>
      <c r="D527" s="215">
        <v>911806</v>
      </c>
      <c r="E527" s="215"/>
      <c r="F527" s="215"/>
      <c r="G527" s="215"/>
      <c r="H527" s="215"/>
      <c r="I527" s="216">
        <v>911806</v>
      </c>
    </row>
    <row r="528" spans="1:9" ht="15.75" customHeight="1" thickBot="1">
      <c r="A528" s="213" t="s">
        <v>618</v>
      </c>
      <c r="B528" s="17"/>
      <c r="C528" s="18"/>
      <c r="D528" s="25">
        <v>125115344</v>
      </c>
      <c r="E528" s="25">
        <v>371632</v>
      </c>
      <c r="F528" s="25">
        <v>73693594</v>
      </c>
      <c r="G528" s="25"/>
      <c r="H528" s="25"/>
      <c r="I528" s="26">
        <v>199180570</v>
      </c>
    </row>
    <row r="529" spans="1:9" ht="33" customHeight="1">
      <c r="A529" s="209" t="s">
        <v>197</v>
      </c>
      <c r="B529" s="15" t="s">
        <v>198</v>
      </c>
      <c r="C529" s="16" t="s">
        <v>199</v>
      </c>
      <c r="D529" s="23">
        <v>47400</v>
      </c>
      <c r="E529" s="23"/>
      <c r="F529" s="23"/>
      <c r="G529" s="23"/>
      <c r="H529" s="23"/>
      <c r="I529" s="24">
        <v>47400</v>
      </c>
    </row>
    <row r="530" spans="1:9" ht="14.25" customHeight="1" thickBot="1">
      <c r="A530" s="210"/>
      <c r="B530" s="211" t="s">
        <v>200</v>
      </c>
      <c r="C530" s="212"/>
      <c r="D530" s="215">
        <v>47400</v>
      </c>
      <c r="E530" s="215"/>
      <c r="F530" s="215"/>
      <c r="G530" s="215"/>
      <c r="H530" s="215"/>
      <c r="I530" s="216">
        <v>47400</v>
      </c>
    </row>
    <row r="531" spans="1:9" ht="15" customHeight="1" thickBot="1">
      <c r="A531" s="213" t="s">
        <v>201</v>
      </c>
      <c r="B531" s="17"/>
      <c r="C531" s="18"/>
      <c r="D531" s="25">
        <v>47400</v>
      </c>
      <c r="E531" s="25"/>
      <c r="F531" s="25"/>
      <c r="G531" s="25"/>
      <c r="H531" s="25"/>
      <c r="I531" s="26">
        <v>47400</v>
      </c>
    </row>
    <row r="532" spans="1:9" ht="68.25">
      <c r="A532" s="209" t="s">
        <v>619</v>
      </c>
      <c r="B532" s="15" t="s">
        <v>202</v>
      </c>
      <c r="C532" s="16" t="s">
        <v>203</v>
      </c>
      <c r="D532" s="23">
        <v>500000</v>
      </c>
      <c r="E532" s="23"/>
      <c r="F532" s="23"/>
      <c r="G532" s="23"/>
      <c r="H532" s="23"/>
      <c r="I532" s="24">
        <v>500000</v>
      </c>
    </row>
    <row r="533" spans="1:9" ht="15.75" customHeight="1">
      <c r="A533" s="210"/>
      <c r="B533" s="211" t="s">
        <v>204</v>
      </c>
      <c r="C533" s="212"/>
      <c r="D533" s="215">
        <v>500000</v>
      </c>
      <c r="E533" s="215"/>
      <c r="F533" s="215"/>
      <c r="G533" s="215"/>
      <c r="H533" s="215"/>
      <c r="I533" s="216">
        <v>500000</v>
      </c>
    </row>
    <row r="534" spans="1:9" ht="11.25">
      <c r="A534" s="210"/>
      <c r="B534" s="810" t="s">
        <v>622</v>
      </c>
      <c r="C534" s="16" t="s">
        <v>689</v>
      </c>
      <c r="D534" s="23">
        <v>99600</v>
      </c>
      <c r="E534" s="23"/>
      <c r="F534" s="23"/>
      <c r="G534" s="23"/>
      <c r="H534" s="23"/>
      <c r="I534" s="24">
        <v>99600</v>
      </c>
    </row>
    <row r="535" spans="1:9" ht="29.25">
      <c r="A535" s="210"/>
      <c r="B535" s="811"/>
      <c r="C535" s="16" t="s">
        <v>725</v>
      </c>
      <c r="D535" s="23">
        <v>137500</v>
      </c>
      <c r="E535" s="23"/>
      <c r="F535" s="23"/>
      <c r="G535" s="23"/>
      <c r="H535" s="23"/>
      <c r="I535" s="24">
        <v>137500</v>
      </c>
    </row>
    <row r="536" spans="1:9" ht="11.25">
      <c r="A536" s="210"/>
      <c r="B536" s="211" t="s">
        <v>205</v>
      </c>
      <c r="C536" s="212"/>
      <c r="D536" s="215">
        <v>237100</v>
      </c>
      <c r="E536" s="215"/>
      <c r="F536" s="215"/>
      <c r="G536" s="215"/>
      <c r="H536" s="215"/>
      <c r="I536" s="216">
        <v>237100</v>
      </c>
    </row>
    <row r="537" spans="1:9" ht="19.5">
      <c r="A537" s="210"/>
      <c r="B537" s="15" t="s">
        <v>206</v>
      </c>
      <c r="C537" s="16" t="s">
        <v>713</v>
      </c>
      <c r="D537" s="23">
        <v>1120400</v>
      </c>
      <c r="E537" s="23"/>
      <c r="F537" s="23"/>
      <c r="G537" s="23"/>
      <c r="H537" s="23"/>
      <c r="I537" s="24">
        <v>1120400</v>
      </c>
    </row>
    <row r="538" spans="1:9" ht="11.25">
      <c r="A538" s="210"/>
      <c r="B538" s="211" t="s">
        <v>207</v>
      </c>
      <c r="C538" s="212"/>
      <c r="D538" s="215">
        <v>1120400</v>
      </c>
      <c r="E538" s="215"/>
      <c r="F538" s="215"/>
      <c r="G538" s="215"/>
      <c r="H538" s="215"/>
      <c r="I538" s="216">
        <v>1120400</v>
      </c>
    </row>
    <row r="539" spans="1:9" ht="39">
      <c r="A539" s="210"/>
      <c r="B539" s="15" t="s">
        <v>208</v>
      </c>
      <c r="C539" s="16" t="s">
        <v>209</v>
      </c>
      <c r="D539" s="23">
        <v>29000</v>
      </c>
      <c r="E539" s="23"/>
      <c r="F539" s="23"/>
      <c r="G539" s="23"/>
      <c r="H539" s="23"/>
      <c r="I539" s="24">
        <v>29000</v>
      </c>
    </row>
    <row r="540" spans="1:9" ht="11.25">
      <c r="A540" s="210"/>
      <c r="B540" s="19"/>
      <c r="C540" s="16" t="s">
        <v>689</v>
      </c>
      <c r="D540" s="23"/>
      <c r="E540" s="23">
        <v>4000</v>
      </c>
      <c r="F540" s="23"/>
      <c r="G540" s="23"/>
      <c r="H540" s="23"/>
      <c r="I540" s="24">
        <v>4000</v>
      </c>
    </row>
    <row r="541" spans="1:9" ht="11.25">
      <c r="A541" s="210"/>
      <c r="B541" s="211" t="s">
        <v>210</v>
      </c>
      <c r="C541" s="212"/>
      <c r="D541" s="215">
        <v>29000</v>
      </c>
      <c r="E541" s="215">
        <v>4000</v>
      </c>
      <c r="F541" s="215"/>
      <c r="G541" s="215"/>
      <c r="H541" s="215"/>
      <c r="I541" s="216">
        <v>33000</v>
      </c>
    </row>
    <row r="542" spans="1:9" ht="29.25">
      <c r="A542" s="210"/>
      <c r="B542" s="15" t="s">
        <v>211</v>
      </c>
      <c r="C542" s="16" t="s">
        <v>150</v>
      </c>
      <c r="D542" s="23">
        <v>38169</v>
      </c>
      <c r="E542" s="23"/>
      <c r="F542" s="23"/>
      <c r="G542" s="23"/>
      <c r="H542" s="23"/>
      <c r="I542" s="24">
        <v>38169</v>
      </c>
    </row>
    <row r="543" spans="1:9" ht="39">
      <c r="A543" s="210"/>
      <c r="B543" s="19"/>
      <c r="C543" s="16" t="s">
        <v>209</v>
      </c>
      <c r="D543" s="23">
        <v>848700</v>
      </c>
      <c r="E543" s="23"/>
      <c r="F543" s="23"/>
      <c r="G543" s="23"/>
      <c r="H543" s="23"/>
      <c r="I543" s="24">
        <v>848700</v>
      </c>
    </row>
    <row r="544" spans="1:9" ht="48.75">
      <c r="A544" s="210"/>
      <c r="B544" s="19"/>
      <c r="C544" s="16" t="s">
        <v>73</v>
      </c>
      <c r="D544" s="23">
        <v>50000</v>
      </c>
      <c r="E544" s="23"/>
      <c r="F544" s="23"/>
      <c r="G544" s="23"/>
      <c r="H544" s="23"/>
      <c r="I544" s="24">
        <v>50000</v>
      </c>
    </row>
    <row r="545" spans="1:9" ht="48.75">
      <c r="A545" s="210"/>
      <c r="B545" s="19"/>
      <c r="C545" s="16" t="s">
        <v>74</v>
      </c>
      <c r="D545" s="23">
        <v>1616100</v>
      </c>
      <c r="E545" s="23"/>
      <c r="F545" s="23"/>
      <c r="G545" s="23"/>
      <c r="H545" s="23"/>
      <c r="I545" s="24">
        <v>1616100</v>
      </c>
    </row>
    <row r="546" spans="1:9" ht="68.25">
      <c r="A546" s="210"/>
      <c r="B546" s="19"/>
      <c r="C546" s="16" t="s">
        <v>212</v>
      </c>
      <c r="D546" s="23">
        <v>51500</v>
      </c>
      <c r="E546" s="23"/>
      <c r="F546" s="23"/>
      <c r="G546" s="23"/>
      <c r="H546" s="23"/>
      <c r="I546" s="24">
        <v>51500</v>
      </c>
    </row>
    <row r="547" spans="1:9" ht="19.5">
      <c r="A547" s="210"/>
      <c r="B547" s="19"/>
      <c r="C547" s="16" t="s">
        <v>706</v>
      </c>
      <c r="D547" s="23">
        <v>580</v>
      </c>
      <c r="E547" s="23"/>
      <c r="F547" s="23"/>
      <c r="G547" s="23"/>
      <c r="H547" s="23"/>
      <c r="I547" s="24">
        <v>580</v>
      </c>
    </row>
    <row r="548" spans="1:9" ht="19.5">
      <c r="A548" s="210"/>
      <c r="B548" s="19"/>
      <c r="C548" s="16" t="s">
        <v>707</v>
      </c>
      <c r="D548" s="23">
        <v>328615</v>
      </c>
      <c r="E548" s="23"/>
      <c r="F548" s="23"/>
      <c r="G548" s="23"/>
      <c r="H548" s="23"/>
      <c r="I548" s="24">
        <v>328615</v>
      </c>
    </row>
    <row r="549" spans="1:9" ht="19.5">
      <c r="A549" s="210"/>
      <c r="B549" s="19"/>
      <c r="C549" s="16" t="s">
        <v>708</v>
      </c>
      <c r="D549" s="23">
        <v>17658</v>
      </c>
      <c r="E549" s="23"/>
      <c r="F549" s="23"/>
      <c r="G549" s="23"/>
      <c r="H549" s="23"/>
      <c r="I549" s="24">
        <v>17658</v>
      </c>
    </row>
    <row r="550" spans="1:9" ht="19.5">
      <c r="A550" s="210"/>
      <c r="B550" s="19"/>
      <c r="C550" s="16" t="s">
        <v>701</v>
      </c>
      <c r="D550" s="23">
        <v>77636</v>
      </c>
      <c r="E550" s="23"/>
      <c r="F550" s="23"/>
      <c r="G550" s="23"/>
      <c r="H550" s="23"/>
      <c r="I550" s="24">
        <v>77636</v>
      </c>
    </row>
    <row r="551" spans="1:9" ht="11.25">
      <c r="A551" s="210"/>
      <c r="B551" s="19"/>
      <c r="C551" s="16" t="s">
        <v>702</v>
      </c>
      <c r="D551" s="23">
        <v>10957</v>
      </c>
      <c r="E551" s="23"/>
      <c r="F551" s="23"/>
      <c r="G551" s="23"/>
      <c r="H551" s="23"/>
      <c r="I551" s="24">
        <v>10957</v>
      </c>
    </row>
    <row r="552" spans="1:9" ht="19.5">
      <c r="A552" s="210"/>
      <c r="B552" s="19"/>
      <c r="C552" s="16" t="s">
        <v>703</v>
      </c>
      <c r="D552" s="23">
        <v>219565</v>
      </c>
      <c r="E552" s="23"/>
      <c r="F552" s="23"/>
      <c r="G552" s="23"/>
      <c r="H552" s="23"/>
      <c r="I552" s="24">
        <v>219565</v>
      </c>
    </row>
    <row r="553" spans="1:9" ht="19.5">
      <c r="A553" s="210"/>
      <c r="B553" s="19"/>
      <c r="C553" s="16" t="s">
        <v>710</v>
      </c>
      <c r="D553" s="23">
        <v>28094</v>
      </c>
      <c r="E553" s="23"/>
      <c r="F553" s="23"/>
      <c r="G553" s="23"/>
      <c r="H553" s="23"/>
      <c r="I553" s="24">
        <v>28094</v>
      </c>
    </row>
    <row r="554" spans="1:9" ht="11.25">
      <c r="A554" s="210"/>
      <c r="B554" s="19"/>
      <c r="C554" s="16" t="s">
        <v>213</v>
      </c>
      <c r="D554" s="23">
        <v>616000</v>
      </c>
      <c r="E554" s="23"/>
      <c r="F554" s="23"/>
      <c r="G554" s="23"/>
      <c r="H554" s="23"/>
      <c r="I554" s="24">
        <v>616000</v>
      </c>
    </row>
    <row r="555" spans="1:9" ht="29.25">
      <c r="A555" s="210"/>
      <c r="B555" s="19"/>
      <c r="C555" s="16" t="s">
        <v>154</v>
      </c>
      <c r="D555" s="23">
        <v>1500</v>
      </c>
      <c r="E555" s="23"/>
      <c r="F555" s="23"/>
      <c r="G555" s="23"/>
      <c r="H555" s="23"/>
      <c r="I555" s="24">
        <v>1500</v>
      </c>
    </row>
    <row r="556" spans="1:9" ht="11.25">
      <c r="A556" s="210"/>
      <c r="B556" s="19"/>
      <c r="C556" s="16" t="s">
        <v>711</v>
      </c>
      <c r="D556" s="23">
        <v>17000</v>
      </c>
      <c r="E556" s="23"/>
      <c r="F556" s="23"/>
      <c r="G556" s="23"/>
      <c r="H556" s="23"/>
      <c r="I556" s="24">
        <v>17000</v>
      </c>
    </row>
    <row r="557" spans="1:9" ht="11.25">
      <c r="A557" s="210"/>
      <c r="B557" s="19"/>
      <c r="C557" s="16" t="s">
        <v>712</v>
      </c>
      <c r="D557" s="23">
        <v>1500</v>
      </c>
      <c r="E557" s="23"/>
      <c r="F557" s="23"/>
      <c r="G557" s="23"/>
      <c r="H557" s="23"/>
      <c r="I557" s="24">
        <v>1500</v>
      </c>
    </row>
    <row r="558" spans="1:9" ht="11.25">
      <c r="A558" s="210"/>
      <c r="B558" s="19"/>
      <c r="C558" s="16" t="s">
        <v>713</v>
      </c>
      <c r="D558" s="23">
        <v>400</v>
      </c>
      <c r="E558" s="23"/>
      <c r="F558" s="23"/>
      <c r="G558" s="23"/>
      <c r="H558" s="23"/>
      <c r="I558" s="24">
        <v>400</v>
      </c>
    </row>
    <row r="559" spans="1:9" ht="11.25">
      <c r="A559" s="210"/>
      <c r="B559" s="19"/>
      <c r="C559" s="16" t="s">
        <v>689</v>
      </c>
      <c r="D559" s="23">
        <v>417770</v>
      </c>
      <c r="E559" s="23"/>
      <c r="F559" s="23"/>
      <c r="G559" s="23"/>
      <c r="H559" s="23"/>
      <c r="I559" s="24">
        <v>417770</v>
      </c>
    </row>
    <row r="560" spans="1:9" ht="11.25">
      <c r="A560" s="210"/>
      <c r="B560" s="19"/>
      <c r="C560" s="16" t="s">
        <v>714</v>
      </c>
      <c r="D560" s="23">
        <v>2200</v>
      </c>
      <c r="E560" s="23"/>
      <c r="F560" s="23"/>
      <c r="G560" s="23"/>
      <c r="H560" s="23"/>
      <c r="I560" s="24">
        <v>2200</v>
      </c>
    </row>
    <row r="561" spans="1:9" ht="11.25">
      <c r="A561" s="210"/>
      <c r="B561" s="19"/>
      <c r="C561" s="16" t="s">
        <v>716</v>
      </c>
      <c r="D561" s="23">
        <v>400</v>
      </c>
      <c r="E561" s="23"/>
      <c r="F561" s="23"/>
      <c r="G561" s="23"/>
      <c r="H561" s="23"/>
      <c r="I561" s="24">
        <v>400</v>
      </c>
    </row>
    <row r="562" spans="1:9" ht="19.5">
      <c r="A562" s="210"/>
      <c r="B562" s="19"/>
      <c r="C562" s="16" t="s">
        <v>717</v>
      </c>
      <c r="D562" s="23">
        <v>5656</v>
      </c>
      <c r="E562" s="23"/>
      <c r="F562" s="23"/>
      <c r="G562" s="23"/>
      <c r="H562" s="23"/>
      <c r="I562" s="24">
        <v>5656</v>
      </c>
    </row>
    <row r="563" spans="1:9" ht="11.25">
      <c r="A563" s="210"/>
      <c r="B563" s="211" t="s">
        <v>215</v>
      </c>
      <c r="C563" s="212"/>
      <c r="D563" s="215">
        <v>4350000</v>
      </c>
      <c r="E563" s="215"/>
      <c r="F563" s="215"/>
      <c r="G563" s="215"/>
      <c r="H563" s="215"/>
      <c r="I563" s="216">
        <v>4350000</v>
      </c>
    </row>
    <row r="564" spans="1:9" ht="78">
      <c r="A564" s="210"/>
      <c r="B564" s="15" t="s">
        <v>623</v>
      </c>
      <c r="C564" s="16" t="s">
        <v>216</v>
      </c>
      <c r="D564" s="23"/>
      <c r="E564" s="23"/>
      <c r="F564" s="23"/>
      <c r="G564" s="23"/>
      <c r="H564" s="23">
        <v>1576000</v>
      </c>
      <c r="I564" s="24">
        <v>1576000</v>
      </c>
    </row>
    <row r="565" spans="1:9" ht="11.25">
      <c r="A565" s="210"/>
      <c r="B565" s="211" t="s">
        <v>217</v>
      </c>
      <c r="C565" s="212"/>
      <c r="D565" s="215"/>
      <c r="E565" s="215"/>
      <c r="F565" s="215"/>
      <c r="G565" s="215"/>
      <c r="H565" s="215">
        <v>1576000</v>
      </c>
      <c r="I565" s="216">
        <v>1576000</v>
      </c>
    </row>
    <row r="566" spans="1:9" ht="19.5">
      <c r="A566" s="210"/>
      <c r="B566" s="15" t="s">
        <v>626</v>
      </c>
      <c r="C566" s="16" t="s">
        <v>689</v>
      </c>
      <c r="D566" s="23">
        <v>15000</v>
      </c>
      <c r="E566" s="23"/>
      <c r="F566" s="23"/>
      <c r="G566" s="23"/>
      <c r="H566" s="23"/>
      <c r="I566" s="24">
        <v>15000</v>
      </c>
    </row>
    <row r="567" spans="1:9" ht="11.25">
      <c r="A567" s="210"/>
      <c r="B567" s="211" t="s">
        <v>218</v>
      </c>
      <c r="C567" s="212"/>
      <c r="D567" s="215">
        <v>15000</v>
      </c>
      <c r="E567" s="215"/>
      <c r="F567" s="215"/>
      <c r="G567" s="215"/>
      <c r="H567" s="215"/>
      <c r="I567" s="216">
        <v>15000</v>
      </c>
    </row>
    <row r="568" spans="1:9" ht="48.75">
      <c r="A568" s="210"/>
      <c r="B568" s="15" t="s">
        <v>219</v>
      </c>
      <c r="C568" s="16" t="s">
        <v>74</v>
      </c>
      <c r="D568" s="23"/>
      <c r="E568" s="23">
        <v>6000</v>
      </c>
      <c r="F568" s="23"/>
      <c r="G568" s="23"/>
      <c r="H568" s="23"/>
      <c r="I568" s="24">
        <v>6000</v>
      </c>
    </row>
    <row r="569" spans="1:9" ht="19.5">
      <c r="A569" s="210"/>
      <c r="B569" s="19"/>
      <c r="C569" s="16" t="s">
        <v>706</v>
      </c>
      <c r="D569" s="23">
        <v>30000</v>
      </c>
      <c r="E569" s="23"/>
      <c r="F569" s="23"/>
      <c r="G569" s="23"/>
      <c r="H569" s="23"/>
      <c r="I569" s="24">
        <v>30000</v>
      </c>
    </row>
    <row r="570" spans="1:9" ht="19.5">
      <c r="A570" s="210"/>
      <c r="B570" s="19"/>
      <c r="C570" s="16" t="s">
        <v>730</v>
      </c>
      <c r="D570" s="23">
        <v>6000</v>
      </c>
      <c r="E570" s="23"/>
      <c r="F570" s="23"/>
      <c r="G570" s="23"/>
      <c r="H570" s="23"/>
      <c r="I570" s="24">
        <v>6000</v>
      </c>
    </row>
    <row r="571" spans="1:9" ht="19.5">
      <c r="A571" s="210"/>
      <c r="B571" s="19"/>
      <c r="C571" s="16" t="s">
        <v>710</v>
      </c>
      <c r="D571" s="23">
        <v>1450</v>
      </c>
      <c r="E571" s="23"/>
      <c r="F571" s="23"/>
      <c r="G571" s="23"/>
      <c r="H571" s="23"/>
      <c r="I571" s="24">
        <v>1450</v>
      </c>
    </row>
    <row r="572" spans="1:9" ht="12" thickBot="1">
      <c r="A572" s="210"/>
      <c r="B572" s="211" t="s">
        <v>220</v>
      </c>
      <c r="C572" s="212"/>
      <c r="D572" s="215">
        <v>37450</v>
      </c>
      <c r="E572" s="215">
        <v>6000</v>
      </c>
      <c r="F572" s="215"/>
      <c r="G572" s="215"/>
      <c r="H572" s="215"/>
      <c r="I572" s="216">
        <v>43450</v>
      </c>
    </row>
    <row r="573" spans="1:9" ht="12" thickBot="1">
      <c r="A573" s="213" t="s">
        <v>627</v>
      </c>
      <c r="B573" s="17"/>
      <c r="C573" s="18"/>
      <c r="D573" s="25">
        <v>6288950</v>
      </c>
      <c r="E573" s="25">
        <v>10000</v>
      </c>
      <c r="F573" s="25"/>
      <c r="G573" s="25"/>
      <c r="H573" s="25">
        <v>1576000</v>
      </c>
      <c r="I573" s="26">
        <v>7874950</v>
      </c>
    </row>
    <row r="574" spans="1:9" ht="39">
      <c r="A574" s="209" t="s">
        <v>628</v>
      </c>
      <c r="B574" s="15" t="s">
        <v>629</v>
      </c>
      <c r="C574" s="16" t="s">
        <v>221</v>
      </c>
      <c r="D574" s="23"/>
      <c r="E574" s="23"/>
      <c r="F574" s="23">
        <v>100000</v>
      </c>
      <c r="G574" s="23"/>
      <c r="H574" s="23"/>
      <c r="I574" s="24">
        <v>100000</v>
      </c>
    </row>
    <row r="575" spans="1:9" ht="48.75">
      <c r="A575" s="210"/>
      <c r="B575" s="19"/>
      <c r="C575" s="16" t="s">
        <v>73</v>
      </c>
      <c r="D575" s="23"/>
      <c r="E575" s="23"/>
      <c r="F575" s="23">
        <v>308800</v>
      </c>
      <c r="G575" s="23"/>
      <c r="H575" s="23"/>
      <c r="I575" s="24">
        <v>308800</v>
      </c>
    </row>
    <row r="576" spans="1:9" ht="19.5">
      <c r="A576" s="210"/>
      <c r="B576" s="19"/>
      <c r="C576" s="16" t="s">
        <v>706</v>
      </c>
      <c r="D576" s="23"/>
      <c r="E576" s="23"/>
      <c r="F576" s="23">
        <v>19000</v>
      </c>
      <c r="G576" s="23"/>
      <c r="H576" s="23"/>
      <c r="I576" s="24">
        <v>19000</v>
      </c>
    </row>
    <row r="577" spans="1:9" ht="11.25">
      <c r="A577" s="210"/>
      <c r="B577" s="19"/>
      <c r="C577" s="16" t="s">
        <v>222</v>
      </c>
      <c r="D577" s="23"/>
      <c r="E577" s="23"/>
      <c r="F577" s="23">
        <v>327660</v>
      </c>
      <c r="G577" s="23"/>
      <c r="H577" s="23"/>
      <c r="I577" s="24">
        <v>327660</v>
      </c>
    </row>
    <row r="578" spans="1:9" ht="19.5">
      <c r="A578" s="210"/>
      <c r="B578" s="19"/>
      <c r="C578" s="16" t="s">
        <v>707</v>
      </c>
      <c r="D578" s="23"/>
      <c r="E578" s="23"/>
      <c r="F578" s="23">
        <v>1493899</v>
      </c>
      <c r="G578" s="23"/>
      <c r="H578" s="23"/>
      <c r="I578" s="24">
        <v>1493899</v>
      </c>
    </row>
    <row r="579" spans="1:9" ht="19.5">
      <c r="A579" s="210"/>
      <c r="B579" s="19"/>
      <c r="C579" s="16" t="s">
        <v>708</v>
      </c>
      <c r="D579" s="23"/>
      <c r="E579" s="23"/>
      <c r="F579" s="23">
        <v>120760</v>
      </c>
      <c r="G579" s="23"/>
      <c r="H579" s="23"/>
      <c r="I579" s="24">
        <v>120760</v>
      </c>
    </row>
    <row r="580" spans="1:9" ht="19.5">
      <c r="A580" s="210"/>
      <c r="B580" s="19"/>
      <c r="C580" s="16" t="s">
        <v>701</v>
      </c>
      <c r="D580" s="23"/>
      <c r="E580" s="23"/>
      <c r="F580" s="23">
        <v>281352</v>
      </c>
      <c r="G580" s="23"/>
      <c r="H580" s="23"/>
      <c r="I580" s="24">
        <v>281352</v>
      </c>
    </row>
    <row r="581" spans="1:9" ht="11.25">
      <c r="A581" s="210"/>
      <c r="B581" s="19"/>
      <c r="C581" s="16" t="s">
        <v>702</v>
      </c>
      <c r="D581" s="23"/>
      <c r="E581" s="23"/>
      <c r="F581" s="23">
        <v>38166</v>
      </c>
      <c r="G581" s="23"/>
      <c r="H581" s="23"/>
      <c r="I581" s="24">
        <v>38166</v>
      </c>
    </row>
    <row r="582" spans="1:9" ht="19.5">
      <c r="A582" s="210"/>
      <c r="B582" s="19"/>
      <c r="C582" s="16" t="s">
        <v>710</v>
      </c>
      <c r="D582" s="23"/>
      <c r="E582" s="23">
        <v>999</v>
      </c>
      <c r="F582" s="23">
        <v>175319</v>
      </c>
      <c r="G582" s="23"/>
      <c r="H582" s="23"/>
      <c r="I582" s="24">
        <v>176318</v>
      </c>
    </row>
    <row r="583" spans="1:9" ht="11.25">
      <c r="A583" s="210"/>
      <c r="B583" s="19"/>
      <c r="C583" s="16" t="s">
        <v>213</v>
      </c>
      <c r="D583" s="23"/>
      <c r="E583" s="23">
        <v>2000</v>
      </c>
      <c r="F583" s="23">
        <v>251000</v>
      </c>
      <c r="G583" s="23"/>
      <c r="H583" s="23"/>
      <c r="I583" s="24">
        <v>253000</v>
      </c>
    </row>
    <row r="584" spans="1:9" ht="29.25">
      <c r="A584" s="210"/>
      <c r="B584" s="19"/>
      <c r="C584" s="16" t="s">
        <v>154</v>
      </c>
      <c r="D584" s="23"/>
      <c r="E584" s="23"/>
      <c r="F584" s="23">
        <v>9000</v>
      </c>
      <c r="G584" s="23"/>
      <c r="H584" s="23"/>
      <c r="I584" s="24">
        <v>9000</v>
      </c>
    </row>
    <row r="585" spans="1:9" ht="11.25">
      <c r="A585" s="210"/>
      <c r="B585" s="19"/>
      <c r="C585" s="16" t="s">
        <v>711</v>
      </c>
      <c r="D585" s="23"/>
      <c r="E585" s="23"/>
      <c r="F585" s="23">
        <v>236000</v>
      </c>
      <c r="G585" s="23"/>
      <c r="H585" s="23"/>
      <c r="I585" s="24">
        <v>236000</v>
      </c>
    </row>
    <row r="586" spans="1:9" ht="11.25">
      <c r="A586" s="210"/>
      <c r="B586" s="19"/>
      <c r="C586" s="16" t="s">
        <v>712</v>
      </c>
      <c r="D586" s="23"/>
      <c r="E586" s="23"/>
      <c r="F586" s="23">
        <v>10000</v>
      </c>
      <c r="G586" s="23"/>
      <c r="H586" s="23"/>
      <c r="I586" s="24">
        <v>10000</v>
      </c>
    </row>
    <row r="587" spans="1:9" ht="11.25">
      <c r="A587" s="210"/>
      <c r="B587" s="19"/>
      <c r="C587" s="16" t="s">
        <v>713</v>
      </c>
      <c r="D587" s="23"/>
      <c r="E587" s="23"/>
      <c r="F587" s="23">
        <v>2830</v>
      </c>
      <c r="G587" s="23"/>
      <c r="H587" s="23"/>
      <c r="I587" s="24">
        <v>2830</v>
      </c>
    </row>
    <row r="588" spans="1:9" ht="11.25">
      <c r="A588" s="210"/>
      <c r="B588" s="19"/>
      <c r="C588" s="16" t="s">
        <v>689</v>
      </c>
      <c r="D588" s="23"/>
      <c r="E588" s="23"/>
      <c r="F588" s="23">
        <v>169000</v>
      </c>
      <c r="G588" s="23"/>
      <c r="H588" s="23"/>
      <c r="I588" s="24">
        <v>169000</v>
      </c>
    </row>
    <row r="589" spans="1:9" ht="11.25">
      <c r="A589" s="210"/>
      <c r="B589" s="19"/>
      <c r="C589" s="16" t="s">
        <v>714</v>
      </c>
      <c r="D589" s="23"/>
      <c r="E589" s="23"/>
      <c r="F589" s="23">
        <v>3000</v>
      </c>
      <c r="G589" s="23"/>
      <c r="H589" s="23"/>
      <c r="I589" s="24">
        <v>3000</v>
      </c>
    </row>
    <row r="590" spans="1:9" ht="11.25">
      <c r="A590" s="210"/>
      <c r="B590" s="19"/>
      <c r="C590" s="16" t="s">
        <v>716</v>
      </c>
      <c r="D590" s="23"/>
      <c r="E590" s="23"/>
      <c r="F590" s="23">
        <v>3000</v>
      </c>
      <c r="G590" s="23"/>
      <c r="H590" s="23"/>
      <c r="I590" s="24">
        <v>3000</v>
      </c>
    </row>
    <row r="591" spans="1:9" ht="19.5">
      <c r="A591" s="210"/>
      <c r="B591" s="19"/>
      <c r="C591" s="16" t="s">
        <v>717</v>
      </c>
      <c r="D591" s="23"/>
      <c r="E591" s="23"/>
      <c r="F591" s="23">
        <v>71674</v>
      </c>
      <c r="G591" s="23"/>
      <c r="H591" s="23"/>
      <c r="I591" s="24">
        <v>71674</v>
      </c>
    </row>
    <row r="592" spans="1:9" ht="11.25">
      <c r="A592" s="210"/>
      <c r="B592" s="211" t="s">
        <v>223</v>
      </c>
      <c r="C592" s="212"/>
      <c r="D592" s="215"/>
      <c r="E592" s="215">
        <v>2999</v>
      </c>
      <c r="F592" s="215">
        <v>3620460</v>
      </c>
      <c r="G592" s="215"/>
      <c r="H592" s="215"/>
      <c r="I592" s="216">
        <v>3623459</v>
      </c>
    </row>
    <row r="593" spans="1:9" ht="39">
      <c r="A593" s="210"/>
      <c r="B593" s="15" t="s">
        <v>632</v>
      </c>
      <c r="C593" s="16" t="s">
        <v>221</v>
      </c>
      <c r="D593" s="23">
        <v>250000</v>
      </c>
      <c r="E593" s="23"/>
      <c r="F593" s="23"/>
      <c r="G593" s="23"/>
      <c r="H593" s="23"/>
      <c r="I593" s="24">
        <v>250000</v>
      </c>
    </row>
    <row r="594" spans="1:9" ht="19.5">
      <c r="A594" s="210"/>
      <c r="B594" s="19"/>
      <c r="C594" s="16" t="s">
        <v>706</v>
      </c>
      <c r="D594" s="23"/>
      <c r="E594" s="23"/>
      <c r="F594" s="23">
        <v>1000</v>
      </c>
      <c r="G594" s="23"/>
      <c r="H594" s="23"/>
      <c r="I594" s="24">
        <v>1000</v>
      </c>
    </row>
    <row r="595" spans="1:9" ht="19.5">
      <c r="A595" s="210"/>
      <c r="B595" s="19"/>
      <c r="C595" s="16" t="s">
        <v>707</v>
      </c>
      <c r="D595" s="23"/>
      <c r="E595" s="23"/>
      <c r="F595" s="23">
        <v>1017630</v>
      </c>
      <c r="G595" s="23"/>
      <c r="H595" s="23"/>
      <c r="I595" s="24">
        <v>1017630</v>
      </c>
    </row>
    <row r="596" spans="1:9" ht="19.5">
      <c r="A596" s="210"/>
      <c r="B596" s="19"/>
      <c r="C596" s="16" t="s">
        <v>708</v>
      </c>
      <c r="D596" s="23"/>
      <c r="E596" s="23"/>
      <c r="F596" s="23">
        <v>77000</v>
      </c>
      <c r="G596" s="23"/>
      <c r="H596" s="23"/>
      <c r="I596" s="24">
        <v>77000</v>
      </c>
    </row>
    <row r="597" spans="1:9" ht="19.5">
      <c r="A597" s="210"/>
      <c r="B597" s="19"/>
      <c r="C597" s="16" t="s">
        <v>701</v>
      </c>
      <c r="D597" s="23"/>
      <c r="E597" s="23"/>
      <c r="F597" s="23">
        <v>188970</v>
      </c>
      <c r="G597" s="23"/>
      <c r="H597" s="23"/>
      <c r="I597" s="24">
        <v>188970</v>
      </c>
    </row>
    <row r="598" spans="1:9" ht="11.25">
      <c r="A598" s="210"/>
      <c r="B598" s="19"/>
      <c r="C598" s="16" t="s">
        <v>702</v>
      </c>
      <c r="D598" s="23"/>
      <c r="E598" s="23"/>
      <c r="F598" s="23">
        <v>26110</v>
      </c>
      <c r="G598" s="23"/>
      <c r="H598" s="23"/>
      <c r="I598" s="24">
        <v>26110</v>
      </c>
    </row>
    <row r="599" spans="1:9" ht="19.5">
      <c r="A599" s="210"/>
      <c r="B599" s="19"/>
      <c r="C599" s="16" t="s">
        <v>703</v>
      </c>
      <c r="D599" s="23"/>
      <c r="E599" s="23">
        <v>5400</v>
      </c>
      <c r="F599" s="23">
        <v>15700</v>
      </c>
      <c r="G599" s="23"/>
      <c r="H599" s="23"/>
      <c r="I599" s="24">
        <v>21100</v>
      </c>
    </row>
    <row r="600" spans="1:9" ht="19.5">
      <c r="A600" s="210"/>
      <c r="B600" s="19"/>
      <c r="C600" s="16" t="s">
        <v>710</v>
      </c>
      <c r="D600" s="23"/>
      <c r="E600" s="23"/>
      <c r="F600" s="23">
        <v>73923</v>
      </c>
      <c r="G600" s="23"/>
      <c r="H600" s="23"/>
      <c r="I600" s="24">
        <v>73923</v>
      </c>
    </row>
    <row r="601" spans="1:9" ht="11.25">
      <c r="A601" s="210"/>
      <c r="B601" s="19"/>
      <c r="C601" s="16" t="s">
        <v>213</v>
      </c>
      <c r="D601" s="23"/>
      <c r="E601" s="23"/>
      <c r="F601" s="23">
        <v>186700</v>
      </c>
      <c r="G601" s="23"/>
      <c r="H601" s="23"/>
      <c r="I601" s="24">
        <v>186700</v>
      </c>
    </row>
    <row r="602" spans="1:9" ht="19.5">
      <c r="A602" s="210"/>
      <c r="B602" s="19"/>
      <c r="C602" s="16" t="s">
        <v>123</v>
      </c>
      <c r="D602" s="23"/>
      <c r="E602" s="23"/>
      <c r="F602" s="23">
        <v>17130</v>
      </c>
      <c r="G602" s="23"/>
      <c r="H602" s="23"/>
      <c r="I602" s="24">
        <v>17130</v>
      </c>
    </row>
    <row r="603" spans="1:9" ht="11.25">
      <c r="A603" s="210"/>
      <c r="B603" s="19"/>
      <c r="C603" s="16" t="s">
        <v>711</v>
      </c>
      <c r="D603" s="23"/>
      <c r="E603" s="23"/>
      <c r="F603" s="23">
        <v>124950</v>
      </c>
      <c r="G603" s="23"/>
      <c r="H603" s="23"/>
      <c r="I603" s="24">
        <v>124950</v>
      </c>
    </row>
    <row r="604" spans="1:9" ht="11.25">
      <c r="A604" s="210"/>
      <c r="B604" s="19"/>
      <c r="C604" s="16" t="s">
        <v>712</v>
      </c>
      <c r="D604" s="23"/>
      <c r="E604" s="23"/>
      <c r="F604" s="23">
        <v>10220</v>
      </c>
      <c r="G604" s="23"/>
      <c r="H604" s="23"/>
      <c r="I604" s="24">
        <v>10220</v>
      </c>
    </row>
    <row r="605" spans="1:9" ht="11.25">
      <c r="A605" s="210"/>
      <c r="B605" s="19"/>
      <c r="C605" s="16" t="s">
        <v>713</v>
      </c>
      <c r="D605" s="23"/>
      <c r="E605" s="23"/>
      <c r="F605" s="23">
        <v>13530</v>
      </c>
      <c r="G605" s="23"/>
      <c r="H605" s="23"/>
      <c r="I605" s="24">
        <v>13530</v>
      </c>
    </row>
    <row r="606" spans="1:9" ht="11.25">
      <c r="A606" s="210"/>
      <c r="B606" s="19"/>
      <c r="C606" s="16" t="s">
        <v>689</v>
      </c>
      <c r="D606" s="23"/>
      <c r="E606" s="23"/>
      <c r="F606" s="23">
        <v>389736</v>
      </c>
      <c r="G606" s="23"/>
      <c r="H606" s="23"/>
      <c r="I606" s="24">
        <v>389736</v>
      </c>
    </row>
    <row r="607" spans="1:9" ht="19.5">
      <c r="A607" s="210"/>
      <c r="B607" s="19"/>
      <c r="C607" s="16" t="s">
        <v>98</v>
      </c>
      <c r="D607" s="23"/>
      <c r="E607" s="23"/>
      <c r="F607" s="23">
        <v>800</v>
      </c>
      <c r="G607" s="23"/>
      <c r="H607" s="23"/>
      <c r="I607" s="24">
        <v>800</v>
      </c>
    </row>
    <row r="608" spans="1:9" ht="11.25">
      <c r="A608" s="210"/>
      <c r="B608" s="19"/>
      <c r="C608" s="16" t="s">
        <v>714</v>
      </c>
      <c r="D608" s="23"/>
      <c r="E608" s="23"/>
      <c r="F608" s="23">
        <v>3060</v>
      </c>
      <c r="G608" s="23"/>
      <c r="H608" s="23"/>
      <c r="I608" s="24">
        <v>3060</v>
      </c>
    </row>
    <row r="609" spans="1:9" ht="11.25">
      <c r="A609" s="210"/>
      <c r="B609" s="19"/>
      <c r="C609" s="16" t="s">
        <v>716</v>
      </c>
      <c r="D609" s="23"/>
      <c r="E609" s="23"/>
      <c r="F609" s="23">
        <v>5660</v>
      </c>
      <c r="G609" s="23"/>
      <c r="H609" s="23"/>
      <c r="I609" s="24">
        <v>5660</v>
      </c>
    </row>
    <row r="610" spans="1:9" ht="19.5">
      <c r="A610" s="210"/>
      <c r="B610" s="19"/>
      <c r="C610" s="16" t="s">
        <v>717</v>
      </c>
      <c r="D610" s="23"/>
      <c r="E610" s="23"/>
      <c r="F610" s="23">
        <v>32257</v>
      </c>
      <c r="G610" s="23"/>
      <c r="H610" s="23"/>
      <c r="I610" s="24">
        <v>32257</v>
      </c>
    </row>
    <row r="611" spans="1:9" ht="19.5">
      <c r="A611" s="210"/>
      <c r="B611" s="19"/>
      <c r="C611" s="16" t="s">
        <v>722</v>
      </c>
      <c r="D611" s="23"/>
      <c r="E611" s="23"/>
      <c r="F611" s="23">
        <v>250000</v>
      </c>
      <c r="G611" s="23"/>
      <c r="H611" s="23"/>
      <c r="I611" s="24">
        <v>250000</v>
      </c>
    </row>
    <row r="612" spans="1:9" ht="29.25">
      <c r="A612" s="210"/>
      <c r="B612" s="19"/>
      <c r="C612" s="16" t="s">
        <v>725</v>
      </c>
      <c r="D612" s="23"/>
      <c r="E612" s="23"/>
      <c r="F612" s="23">
        <v>9500</v>
      </c>
      <c r="G612" s="23"/>
      <c r="H612" s="23"/>
      <c r="I612" s="24">
        <v>9500</v>
      </c>
    </row>
    <row r="613" spans="1:9" ht="11.25">
      <c r="A613" s="210"/>
      <c r="B613" s="211" t="s">
        <v>224</v>
      </c>
      <c r="C613" s="212"/>
      <c r="D613" s="215">
        <v>250000</v>
      </c>
      <c r="E613" s="215">
        <v>5400</v>
      </c>
      <c r="F613" s="215">
        <v>2443876</v>
      </c>
      <c r="G613" s="215"/>
      <c r="H613" s="215"/>
      <c r="I613" s="216">
        <v>2699276</v>
      </c>
    </row>
    <row r="614" spans="1:9" ht="48.75">
      <c r="A614" s="210"/>
      <c r="B614" s="15" t="s">
        <v>634</v>
      </c>
      <c r="C614" s="16" t="s">
        <v>74</v>
      </c>
      <c r="D614" s="23">
        <v>960000</v>
      </c>
      <c r="E614" s="23"/>
      <c r="F614" s="23"/>
      <c r="G614" s="23"/>
      <c r="H614" s="23"/>
      <c r="I614" s="24">
        <v>960000</v>
      </c>
    </row>
    <row r="615" spans="1:9" ht="68.25">
      <c r="A615" s="210"/>
      <c r="B615" s="19"/>
      <c r="C615" s="16" t="s">
        <v>212</v>
      </c>
      <c r="D615" s="23">
        <v>50400</v>
      </c>
      <c r="E615" s="23"/>
      <c r="F615" s="23"/>
      <c r="G615" s="23"/>
      <c r="H615" s="23"/>
      <c r="I615" s="24">
        <v>50400</v>
      </c>
    </row>
    <row r="616" spans="1:9" ht="19.5">
      <c r="A616" s="210"/>
      <c r="B616" s="19"/>
      <c r="C616" s="16" t="s">
        <v>706</v>
      </c>
      <c r="D616" s="23">
        <v>19000</v>
      </c>
      <c r="E616" s="23"/>
      <c r="F616" s="23"/>
      <c r="G616" s="23">
        <v>3500</v>
      </c>
      <c r="H616" s="23"/>
      <c r="I616" s="24">
        <v>22500</v>
      </c>
    </row>
    <row r="617" spans="1:9" ht="19.5">
      <c r="A617" s="210"/>
      <c r="B617" s="19"/>
      <c r="C617" s="16" t="s">
        <v>707</v>
      </c>
      <c r="D617" s="23">
        <v>1646836</v>
      </c>
      <c r="E617" s="23"/>
      <c r="F617" s="23"/>
      <c r="G617" s="23">
        <v>231650</v>
      </c>
      <c r="H617" s="23"/>
      <c r="I617" s="24">
        <v>1878486</v>
      </c>
    </row>
    <row r="618" spans="1:9" ht="19.5">
      <c r="A618" s="210"/>
      <c r="B618" s="19"/>
      <c r="C618" s="16" t="s">
        <v>708</v>
      </c>
      <c r="D618" s="23">
        <v>157740</v>
      </c>
      <c r="E618" s="23"/>
      <c r="F618" s="23"/>
      <c r="G618" s="23">
        <v>19100</v>
      </c>
      <c r="H618" s="23"/>
      <c r="I618" s="24">
        <v>176840</v>
      </c>
    </row>
    <row r="619" spans="1:9" ht="19.5">
      <c r="A619" s="210"/>
      <c r="B619" s="19"/>
      <c r="C619" s="16" t="s">
        <v>701</v>
      </c>
      <c r="D619" s="23">
        <v>312466</v>
      </c>
      <c r="E619" s="23"/>
      <c r="F619" s="23"/>
      <c r="G619" s="23">
        <v>44460</v>
      </c>
      <c r="H619" s="23"/>
      <c r="I619" s="24">
        <v>356926</v>
      </c>
    </row>
    <row r="620" spans="1:9" ht="11.25">
      <c r="A620" s="210"/>
      <c r="B620" s="19"/>
      <c r="C620" s="16" t="s">
        <v>702</v>
      </c>
      <c r="D620" s="23">
        <v>43178</v>
      </c>
      <c r="E620" s="23"/>
      <c r="F620" s="23"/>
      <c r="G620" s="23">
        <v>6140</v>
      </c>
      <c r="H620" s="23"/>
      <c r="I620" s="24">
        <v>49318</v>
      </c>
    </row>
    <row r="621" spans="1:9" ht="19.5">
      <c r="A621" s="210"/>
      <c r="B621" s="19"/>
      <c r="C621" s="16" t="s">
        <v>703</v>
      </c>
      <c r="D621" s="23"/>
      <c r="E621" s="23"/>
      <c r="F621" s="23"/>
      <c r="G621" s="23">
        <v>9200</v>
      </c>
      <c r="H621" s="23"/>
      <c r="I621" s="24">
        <v>9200</v>
      </c>
    </row>
    <row r="622" spans="1:9" ht="19.5">
      <c r="A622" s="210"/>
      <c r="B622" s="19"/>
      <c r="C622" s="16" t="s">
        <v>710</v>
      </c>
      <c r="D622" s="23">
        <v>141303</v>
      </c>
      <c r="E622" s="23">
        <v>2700</v>
      </c>
      <c r="F622" s="23"/>
      <c r="G622" s="23">
        <v>50610</v>
      </c>
      <c r="H622" s="23"/>
      <c r="I622" s="24">
        <v>194613</v>
      </c>
    </row>
    <row r="623" spans="1:9" ht="11.25">
      <c r="A623" s="210"/>
      <c r="B623" s="19"/>
      <c r="C623" s="16" t="s">
        <v>213</v>
      </c>
      <c r="D623" s="23">
        <v>320000</v>
      </c>
      <c r="E623" s="23"/>
      <c r="F623" s="23"/>
      <c r="G623" s="23">
        <v>46400</v>
      </c>
      <c r="H623" s="23"/>
      <c r="I623" s="24">
        <v>366400</v>
      </c>
    </row>
    <row r="624" spans="1:9" ht="19.5">
      <c r="A624" s="210"/>
      <c r="B624" s="19"/>
      <c r="C624" s="16" t="s">
        <v>123</v>
      </c>
      <c r="D624" s="23">
        <v>8000</v>
      </c>
      <c r="E624" s="23"/>
      <c r="F624" s="23"/>
      <c r="G624" s="23"/>
      <c r="H624" s="23"/>
      <c r="I624" s="24">
        <v>8000</v>
      </c>
    </row>
    <row r="625" spans="1:9" ht="11.25">
      <c r="A625" s="210"/>
      <c r="B625" s="19"/>
      <c r="C625" s="16" t="s">
        <v>711</v>
      </c>
      <c r="D625" s="23">
        <v>210000</v>
      </c>
      <c r="E625" s="23"/>
      <c r="F625" s="23"/>
      <c r="G625" s="23">
        <v>32000</v>
      </c>
      <c r="H625" s="23"/>
      <c r="I625" s="24">
        <v>242000</v>
      </c>
    </row>
    <row r="626" spans="1:9" ht="11.25">
      <c r="A626" s="210"/>
      <c r="B626" s="19"/>
      <c r="C626" s="16" t="s">
        <v>712</v>
      </c>
      <c r="D626" s="23">
        <v>75000</v>
      </c>
      <c r="E626" s="23"/>
      <c r="F626" s="23"/>
      <c r="G626" s="23">
        <v>85000</v>
      </c>
      <c r="H626" s="23"/>
      <c r="I626" s="24">
        <v>160000</v>
      </c>
    </row>
    <row r="627" spans="1:9" ht="11.25">
      <c r="A627" s="210"/>
      <c r="B627" s="19"/>
      <c r="C627" s="16" t="s">
        <v>713</v>
      </c>
      <c r="D627" s="23">
        <v>4000</v>
      </c>
      <c r="E627" s="23"/>
      <c r="F627" s="23"/>
      <c r="G627" s="23">
        <v>500</v>
      </c>
      <c r="H627" s="23"/>
      <c r="I627" s="24">
        <v>4500</v>
      </c>
    </row>
    <row r="628" spans="1:9" ht="11.25">
      <c r="A628" s="210"/>
      <c r="B628" s="19"/>
      <c r="C628" s="16" t="s">
        <v>689</v>
      </c>
      <c r="D628" s="23">
        <v>82000</v>
      </c>
      <c r="E628" s="23"/>
      <c r="F628" s="23"/>
      <c r="G628" s="23">
        <v>15800</v>
      </c>
      <c r="H628" s="23"/>
      <c r="I628" s="24">
        <v>97800</v>
      </c>
    </row>
    <row r="629" spans="1:9" ht="11.25">
      <c r="A629" s="210"/>
      <c r="B629" s="19"/>
      <c r="C629" s="16" t="s">
        <v>714</v>
      </c>
      <c r="D629" s="23">
        <v>7000</v>
      </c>
      <c r="E629" s="23"/>
      <c r="F629" s="23"/>
      <c r="G629" s="23">
        <v>5000</v>
      </c>
      <c r="H629" s="23"/>
      <c r="I629" s="24">
        <v>12000</v>
      </c>
    </row>
    <row r="630" spans="1:9" ht="11.25">
      <c r="A630" s="210"/>
      <c r="B630" s="19"/>
      <c r="C630" s="16" t="s">
        <v>716</v>
      </c>
      <c r="D630" s="23">
        <v>5000</v>
      </c>
      <c r="E630" s="23"/>
      <c r="F630" s="23"/>
      <c r="G630" s="23"/>
      <c r="H630" s="23"/>
      <c r="I630" s="24">
        <v>5000</v>
      </c>
    </row>
    <row r="631" spans="1:9" ht="19.5">
      <c r="A631" s="210"/>
      <c r="B631" s="19"/>
      <c r="C631" s="16" t="s">
        <v>717</v>
      </c>
      <c r="D631" s="23">
        <v>50617</v>
      </c>
      <c r="E631" s="23"/>
      <c r="F631" s="23"/>
      <c r="G631" s="23">
        <v>7000</v>
      </c>
      <c r="H631" s="23"/>
      <c r="I631" s="24">
        <v>57617</v>
      </c>
    </row>
    <row r="632" spans="1:9" ht="11.25">
      <c r="A632" s="210"/>
      <c r="B632" s="211" t="s">
        <v>225</v>
      </c>
      <c r="C632" s="212"/>
      <c r="D632" s="215">
        <v>4092540</v>
      </c>
      <c r="E632" s="215">
        <v>2700</v>
      </c>
      <c r="F632" s="215"/>
      <c r="G632" s="215">
        <v>556360</v>
      </c>
      <c r="H632" s="215"/>
      <c r="I632" s="216">
        <v>4651600</v>
      </c>
    </row>
    <row r="633" spans="1:9" ht="39">
      <c r="A633" s="210"/>
      <c r="B633" s="15" t="s">
        <v>636</v>
      </c>
      <c r="C633" s="16" t="s">
        <v>221</v>
      </c>
      <c r="D633" s="23"/>
      <c r="E633" s="23"/>
      <c r="F633" s="23">
        <v>168495</v>
      </c>
      <c r="G633" s="23"/>
      <c r="H633" s="23"/>
      <c r="I633" s="24">
        <v>168495</v>
      </c>
    </row>
    <row r="634" spans="1:9" ht="11.25">
      <c r="A634" s="210"/>
      <c r="B634" s="19"/>
      <c r="C634" s="16" t="s">
        <v>222</v>
      </c>
      <c r="D634" s="23"/>
      <c r="E634" s="23"/>
      <c r="F634" s="23">
        <v>2999305</v>
      </c>
      <c r="G634" s="23"/>
      <c r="H634" s="23"/>
      <c r="I634" s="24">
        <v>2999305</v>
      </c>
    </row>
    <row r="635" spans="1:9" ht="19.5">
      <c r="A635" s="210"/>
      <c r="B635" s="19"/>
      <c r="C635" s="16" t="s">
        <v>701</v>
      </c>
      <c r="D635" s="23"/>
      <c r="E635" s="23"/>
      <c r="F635" s="23">
        <v>16780</v>
      </c>
      <c r="G635" s="23"/>
      <c r="H635" s="23"/>
      <c r="I635" s="24">
        <v>16780</v>
      </c>
    </row>
    <row r="636" spans="1:9" ht="11.25">
      <c r="A636" s="210"/>
      <c r="B636" s="19"/>
      <c r="C636" s="16" t="s">
        <v>702</v>
      </c>
      <c r="D636" s="23"/>
      <c r="E636" s="23"/>
      <c r="F636" s="23">
        <v>2523</v>
      </c>
      <c r="G636" s="23"/>
      <c r="H636" s="23"/>
      <c r="I636" s="24">
        <v>2523</v>
      </c>
    </row>
    <row r="637" spans="1:9" ht="11.25">
      <c r="A637" s="210"/>
      <c r="B637" s="19"/>
      <c r="C637" s="16" t="s">
        <v>689</v>
      </c>
      <c r="D637" s="23"/>
      <c r="E637" s="23"/>
      <c r="F637" s="23">
        <v>113597</v>
      </c>
      <c r="G637" s="23"/>
      <c r="H637" s="23"/>
      <c r="I637" s="24">
        <v>113597</v>
      </c>
    </row>
    <row r="638" spans="1:9" ht="11.25">
      <c r="A638" s="210"/>
      <c r="B638" s="211" t="s">
        <v>226</v>
      </c>
      <c r="C638" s="212"/>
      <c r="D638" s="215"/>
      <c r="E638" s="215"/>
      <c r="F638" s="215">
        <v>3300700</v>
      </c>
      <c r="G638" s="215"/>
      <c r="H638" s="215"/>
      <c r="I638" s="216">
        <v>3300700</v>
      </c>
    </row>
    <row r="639" spans="1:9" ht="11.25">
      <c r="A639" s="210"/>
      <c r="B639" s="810" t="s">
        <v>637</v>
      </c>
      <c r="C639" s="16" t="s">
        <v>222</v>
      </c>
      <c r="D639" s="23"/>
      <c r="E639" s="23"/>
      <c r="F639" s="23"/>
      <c r="G639" s="23">
        <v>31395010</v>
      </c>
      <c r="H639" s="23">
        <v>41800</v>
      </c>
      <c r="I639" s="24">
        <v>31436810</v>
      </c>
    </row>
    <row r="640" spans="1:9" ht="19.5">
      <c r="A640" s="210"/>
      <c r="B640" s="798"/>
      <c r="C640" s="16" t="s">
        <v>707</v>
      </c>
      <c r="D640" s="23"/>
      <c r="E640" s="23"/>
      <c r="F640" s="23"/>
      <c r="G640" s="23">
        <v>420000</v>
      </c>
      <c r="H640" s="23"/>
      <c r="I640" s="24">
        <v>420000</v>
      </c>
    </row>
    <row r="641" spans="1:9" ht="19.5">
      <c r="A641" s="210"/>
      <c r="B641" s="798"/>
      <c r="C641" s="16" t="s">
        <v>701</v>
      </c>
      <c r="D641" s="23"/>
      <c r="E641" s="23"/>
      <c r="F641" s="23"/>
      <c r="G641" s="23">
        <v>442200</v>
      </c>
      <c r="H641" s="23"/>
      <c r="I641" s="24">
        <v>442200</v>
      </c>
    </row>
    <row r="642" spans="1:9" ht="11.25">
      <c r="A642" s="210"/>
      <c r="B642" s="798"/>
      <c r="C642" s="16" t="s">
        <v>702</v>
      </c>
      <c r="D642" s="23"/>
      <c r="E642" s="23"/>
      <c r="F642" s="23"/>
      <c r="G642" s="23">
        <v>10290</v>
      </c>
      <c r="H642" s="23"/>
      <c r="I642" s="24">
        <v>10290</v>
      </c>
    </row>
    <row r="643" spans="1:9" ht="19.5">
      <c r="A643" s="210"/>
      <c r="B643" s="798"/>
      <c r="C643" s="16" t="s">
        <v>710</v>
      </c>
      <c r="D643" s="23"/>
      <c r="E643" s="23"/>
      <c r="F643" s="23"/>
      <c r="G643" s="23">
        <v>22810</v>
      </c>
      <c r="H643" s="23"/>
      <c r="I643" s="24">
        <v>22810</v>
      </c>
    </row>
    <row r="644" spans="1:9" ht="11.25">
      <c r="A644" s="210"/>
      <c r="B644" s="791"/>
      <c r="C644" s="16" t="s">
        <v>689</v>
      </c>
      <c r="D644" s="23"/>
      <c r="E644" s="23"/>
      <c r="F644" s="23"/>
      <c r="G644" s="23">
        <v>100000</v>
      </c>
      <c r="H644" s="23"/>
      <c r="I644" s="24">
        <v>100000</v>
      </c>
    </row>
    <row r="645" spans="1:9" ht="11.25">
      <c r="A645" s="210"/>
      <c r="B645" s="19"/>
      <c r="C645" s="16" t="s">
        <v>714</v>
      </c>
      <c r="D645" s="23"/>
      <c r="E645" s="23"/>
      <c r="F645" s="23"/>
      <c r="G645" s="23">
        <v>10000</v>
      </c>
      <c r="H645" s="23"/>
      <c r="I645" s="24">
        <v>10000</v>
      </c>
    </row>
    <row r="646" spans="1:9" ht="11.25">
      <c r="A646" s="210"/>
      <c r="B646" s="211" t="s">
        <v>227</v>
      </c>
      <c r="C646" s="212"/>
      <c r="D646" s="215"/>
      <c r="E646" s="215"/>
      <c r="F646" s="215"/>
      <c r="G646" s="215">
        <v>32400310</v>
      </c>
      <c r="H646" s="215">
        <v>41800</v>
      </c>
      <c r="I646" s="216">
        <v>32442110</v>
      </c>
    </row>
    <row r="647" spans="1:9" ht="78">
      <c r="A647" s="210"/>
      <c r="B647" s="15" t="s">
        <v>639</v>
      </c>
      <c r="C647" s="16" t="s">
        <v>216</v>
      </c>
      <c r="D647" s="23"/>
      <c r="E647" s="23"/>
      <c r="F647" s="23"/>
      <c r="G647" s="23">
        <v>428490</v>
      </c>
      <c r="H647" s="23"/>
      <c r="I647" s="24">
        <v>428490</v>
      </c>
    </row>
    <row r="648" spans="1:9" ht="11.25">
      <c r="A648" s="210"/>
      <c r="B648" s="211" t="s">
        <v>228</v>
      </c>
      <c r="C648" s="212"/>
      <c r="D648" s="215"/>
      <c r="E648" s="215"/>
      <c r="F648" s="215"/>
      <c r="G648" s="215">
        <v>428490</v>
      </c>
      <c r="H648" s="215"/>
      <c r="I648" s="216">
        <v>428490</v>
      </c>
    </row>
    <row r="649" spans="1:9" ht="48.75">
      <c r="A649" s="210"/>
      <c r="B649" s="15" t="s">
        <v>641</v>
      </c>
      <c r="C649" s="16" t="s">
        <v>73</v>
      </c>
      <c r="D649" s="23">
        <v>130000</v>
      </c>
      <c r="E649" s="23"/>
      <c r="F649" s="23"/>
      <c r="G649" s="23"/>
      <c r="H649" s="23"/>
      <c r="I649" s="24">
        <v>130000</v>
      </c>
    </row>
    <row r="650" spans="1:9" ht="11.25">
      <c r="A650" s="210"/>
      <c r="B650" s="19"/>
      <c r="C650" s="16" t="s">
        <v>222</v>
      </c>
      <c r="D650" s="23">
        <v>3783500</v>
      </c>
      <c r="E650" s="23">
        <v>25600</v>
      </c>
      <c r="F650" s="23"/>
      <c r="G650" s="23">
        <v>5053200</v>
      </c>
      <c r="H650" s="23"/>
      <c r="I650" s="24">
        <v>8862300</v>
      </c>
    </row>
    <row r="651" spans="1:9" ht="11.25">
      <c r="A651" s="210"/>
      <c r="B651" s="211" t="s">
        <v>229</v>
      </c>
      <c r="C651" s="212"/>
      <c r="D651" s="215">
        <v>3913500</v>
      </c>
      <c r="E651" s="215">
        <v>25600</v>
      </c>
      <c r="F651" s="215"/>
      <c r="G651" s="215">
        <v>5053200</v>
      </c>
      <c r="H651" s="215"/>
      <c r="I651" s="216">
        <v>8992300</v>
      </c>
    </row>
    <row r="652" spans="1:9" ht="19.5">
      <c r="A652" s="210"/>
      <c r="B652" s="15" t="s">
        <v>230</v>
      </c>
      <c r="C652" s="16" t="s">
        <v>222</v>
      </c>
      <c r="D652" s="23">
        <v>11097185</v>
      </c>
      <c r="E652" s="23"/>
      <c r="F652" s="23"/>
      <c r="G652" s="23"/>
      <c r="H652" s="23"/>
      <c r="I652" s="24">
        <v>11097185</v>
      </c>
    </row>
    <row r="653" spans="1:9" ht="11.25">
      <c r="A653" s="210"/>
      <c r="B653" s="211" t="s">
        <v>231</v>
      </c>
      <c r="C653" s="212"/>
      <c r="D653" s="215">
        <v>11097185</v>
      </c>
      <c r="E653" s="215"/>
      <c r="F653" s="215"/>
      <c r="G653" s="215"/>
      <c r="H653" s="215"/>
      <c r="I653" s="216">
        <v>11097185</v>
      </c>
    </row>
    <row r="654" spans="1:9" ht="19.5">
      <c r="A654" s="210"/>
      <c r="B654" s="15" t="s">
        <v>645</v>
      </c>
      <c r="C654" s="16" t="s">
        <v>706</v>
      </c>
      <c r="D654" s="23">
        <v>29000</v>
      </c>
      <c r="E654" s="23"/>
      <c r="F654" s="23">
        <v>2000</v>
      </c>
      <c r="G654" s="23"/>
      <c r="H654" s="23"/>
      <c r="I654" s="24">
        <v>31000</v>
      </c>
    </row>
    <row r="655" spans="1:9" ht="19.5">
      <c r="A655" s="210"/>
      <c r="B655" s="19"/>
      <c r="C655" s="16" t="s">
        <v>707</v>
      </c>
      <c r="D655" s="23">
        <v>3068162</v>
      </c>
      <c r="E655" s="23"/>
      <c r="F655" s="23">
        <v>367235</v>
      </c>
      <c r="G655" s="23"/>
      <c r="H655" s="23"/>
      <c r="I655" s="24">
        <v>3435397</v>
      </c>
    </row>
    <row r="656" spans="1:9" ht="19.5">
      <c r="A656" s="210"/>
      <c r="B656" s="19"/>
      <c r="C656" s="16" t="s">
        <v>708</v>
      </c>
      <c r="D656" s="23">
        <v>251811</v>
      </c>
      <c r="E656" s="23"/>
      <c r="F656" s="23">
        <v>30989</v>
      </c>
      <c r="G656" s="23"/>
      <c r="H656" s="23"/>
      <c r="I656" s="24">
        <v>282800</v>
      </c>
    </row>
    <row r="657" spans="1:9" ht="19.5">
      <c r="A657" s="210"/>
      <c r="B657" s="19"/>
      <c r="C657" s="16" t="s">
        <v>701</v>
      </c>
      <c r="D657" s="23">
        <v>510620</v>
      </c>
      <c r="E657" s="23"/>
      <c r="F657" s="23">
        <v>70605</v>
      </c>
      <c r="G657" s="23"/>
      <c r="H657" s="23"/>
      <c r="I657" s="24">
        <v>581225</v>
      </c>
    </row>
    <row r="658" spans="1:9" ht="11.25">
      <c r="A658" s="210"/>
      <c r="B658" s="19"/>
      <c r="C658" s="16" t="s">
        <v>702</v>
      </c>
      <c r="D658" s="23">
        <v>79774</v>
      </c>
      <c r="E658" s="23"/>
      <c r="F658" s="23">
        <v>9756</v>
      </c>
      <c r="G658" s="23"/>
      <c r="H658" s="23"/>
      <c r="I658" s="24">
        <v>89530</v>
      </c>
    </row>
    <row r="659" spans="1:9" ht="19.5">
      <c r="A659" s="210"/>
      <c r="B659" s="19"/>
      <c r="C659" s="16" t="s">
        <v>710</v>
      </c>
      <c r="D659" s="23">
        <v>165199</v>
      </c>
      <c r="E659" s="23"/>
      <c r="F659" s="23">
        <v>45000</v>
      </c>
      <c r="G659" s="23"/>
      <c r="H659" s="23"/>
      <c r="I659" s="24">
        <v>210199</v>
      </c>
    </row>
    <row r="660" spans="1:9" ht="11.25">
      <c r="A660" s="210"/>
      <c r="B660" s="19"/>
      <c r="C660" s="16" t="s">
        <v>711</v>
      </c>
      <c r="D660" s="23">
        <v>50000</v>
      </c>
      <c r="E660" s="23"/>
      <c r="F660" s="23">
        <v>10000</v>
      </c>
      <c r="G660" s="23"/>
      <c r="H660" s="23"/>
      <c r="I660" s="24">
        <v>60000</v>
      </c>
    </row>
    <row r="661" spans="1:9" ht="11.25">
      <c r="A661" s="210"/>
      <c r="B661" s="19"/>
      <c r="C661" s="16" t="s">
        <v>712</v>
      </c>
      <c r="D661" s="23">
        <v>113000</v>
      </c>
      <c r="E661" s="23"/>
      <c r="F661" s="23">
        <v>5000</v>
      </c>
      <c r="G661" s="23"/>
      <c r="H661" s="23"/>
      <c r="I661" s="24">
        <v>118000</v>
      </c>
    </row>
    <row r="662" spans="1:9" ht="11.25">
      <c r="A662" s="210"/>
      <c r="B662" s="19"/>
      <c r="C662" s="16" t="s">
        <v>713</v>
      </c>
      <c r="D662" s="23">
        <v>6400</v>
      </c>
      <c r="E662" s="23"/>
      <c r="F662" s="23">
        <v>600</v>
      </c>
      <c r="G662" s="23"/>
      <c r="H662" s="23"/>
      <c r="I662" s="24">
        <v>7000</v>
      </c>
    </row>
    <row r="663" spans="1:9" ht="11.25">
      <c r="A663" s="210"/>
      <c r="B663" s="19"/>
      <c r="C663" s="16" t="s">
        <v>689</v>
      </c>
      <c r="D663" s="23">
        <v>246368</v>
      </c>
      <c r="E663" s="23"/>
      <c r="F663" s="23">
        <v>53032</v>
      </c>
      <c r="G663" s="23"/>
      <c r="H663" s="23"/>
      <c r="I663" s="24">
        <v>299400</v>
      </c>
    </row>
    <row r="664" spans="1:9" ht="11.25">
      <c r="A664" s="210"/>
      <c r="B664" s="19"/>
      <c r="C664" s="16" t="s">
        <v>714</v>
      </c>
      <c r="D664" s="23">
        <v>37000</v>
      </c>
      <c r="E664" s="23"/>
      <c r="F664" s="23">
        <v>3000</v>
      </c>
      <c r="G664" s="23"/>
      <c r="H664" s="23"/>
      <c r="I664" s="24">
        <v>40000</v>
      </c>
    </row>
    <row r="665" spans="1:9" ht="11.25">
      <c r="A665" s="210"/>
      <c r="B665" s="19"/>
      <c r="C665" s="16" t="s">
        <v>716</v>
      </c>
      <c r="D665" s="23">
        <v>5000</v>
      </c>
      <c r="E665" s="23"/>
      <c r="F665" s="23"/>
      <c r="G665" s="23"/>
      <c r="H665" s="23"/>
      <c r="I665" s="24">
        <v>5000</v>
      </c>
    </row>
    <row r="666" spans="1:9" ht="19.5">
      <c r="A666" s="210"/>
      <c r="B666" s="19"/>
      <c r="C666" s="16" t="s">
        <v>717</v>
      </c>
      <c r="D666" s="23">
        <v>91540</v>
      </c>
      <c r="E666" s="23"/>
      <c r="F666" s="23">
        <v>10783</v>
      </c>
      <c r="G666" s="23"/>
      <c r="H666" s="23"/>
      <c r="I666" s="24">
        <v>102323</v>
      </c>
    </row>
    <row r="667" spans="1:9" ht="29.25">
      <c r="A667" s="210"/>
      <c r="B667" s="19"/>
      <c r="C667" s="16" t="s">
        <v>725</v>
      </c>
      <c r="D667" s="23">
        <v>10000</v>
      </c>
      <c r="E667" s="23"/>
      <c r="F667" s="23"/>
      <c r="G667" s="23"/>
      <c r="H667" s="23"/>
      <c r="I667" s="24">
        <v>10000</v>
      </c>
    </row>
    <row r="668" spans="1:9" ht="11.25">
      <c r="A668" s="210"/>
      <c r="B668" s="211" t="s">
        <v>232</v>
      </c>
      <c r="C668" s="212"/>
      <c r="D668" s="215">
        <v>4663874</v>
      </c>
      <c r="E668" s="215"/>
      <c r="F668" s="215">
        <v>608000</v>
      </c>
      <c r="G668" s="215"/>
      <c r="H668" s="215"/>
      <c r="I668" s="216">
        <v>5271874</v>
      </c>
    </row>
    <row r="669" spans="1:9" ht="48.75">
      <c r="A669" s="210"/>
      <c r="B669" s="15" t="s">
        <v>233</v>
      </c>
      <c r="C669" s="16" t="s">
        <v>73</v>
      </c>
      <c r="D669" s="23"/>
      <c r="E669" s="23"/>
      <c r="F669" s="23">
        <v>22000</v>
      </c>
      <c r="G669" s="23"/>
      <c r="H669" s="23"/>
      <c r="I669" s="24">
        <v>22000</v>
      </c>
    </row>
    <row r="670" spans="1:9" ht="11.25">
      <c r="A670" s="210"/>
      <c r="B670" s="211" t="s">
        <v>234</v>
      </c>
      <c r="C670" s="212"/>
      <c r="D670" s="215"/>
      <c r="E670" s="215"/>
      <c r="F670" s="215">
        <v>22000</v>
      </c>
      <c r="G670" s="215"/>
      <c r="H670" s="215"/>
      <c r="I670" s="216">
        <v>22000</v>
      </c>
    </row>
    <row r="671" spans="1:9" ht="48.75">
      <c r="A671" s="210"/>
      <c r="B671" s="15" t="s">
        <v>646</v>
      </c>
      <c r="C671" s="16" t="s">
        <v>74</v>
      </c>
      <c r="D671" s="23"/>
      <c r="E671" s="23"/>
      <c r="F671" s="23"/>
      <c r="G671" s="23">
        <v>108000</v>
      </c>
      <c r="H671" s="23"/>
      <c r="I671" s="24">
        <v>108000</v>
      </c>
    </row>
    <row r="672" spans="1:9" ht="68.25">
      <c r="A672" s="210"/>
      <c r="B672" s="19"/>
      <c r="C672" s="16" t="s">
        <v>212</v>
      </c>
      <c r="D672" s="23"/>
      <c r="E672" s="23"/>
      <c r="F672" s="23"/>
      <c r="G672" s="23">
        <v>140420</v>
      </c>
      <c r="H672" s="23"/>
      <c r="I672" s="24">
        <v>140420</v>
      </c>
    </row>
    <row r="673" spans="1:9" ht="19.5">
      <c r="A673" s="210"/>
      <c r="B673" s="19"/>
      <c r="C673" s="16" t="s">
        <v>706</v>
      </c>
      <c r="D673" s="23">
        <v>3000</v>
      </c>
      <c r="E673" s="23"/>
      <c r="F673" s="23"/>
      <c r="G673" s="23"/>
      <c r="H673" s="23"/>
      <c r="I673" s="24">
        <v>3000</v>
      </c>
    </row>
    <row r="674" spans="1:9" ht="19.5">
      <c r="A674" s="210"/>
      <c r="B674" s="19"/>
      <c r="C674" s="16" t="s">
        <v>707</v>
      </c>
      <c r="D674" s="23">
        <v>310900</v>
      </c>
      <c r="E674" s="23"/>
      <c r="F674" s="23"/>
      <c r="G674" s="23"/>
      <c r="H674" s="23"/>
      <c r="I674" s="24">
        <v>310900</v>
      </c>
    </row>
    <row r="675" spans="1:9" ht="19.5">
      <c r="A675" s="210"/>
      <c r="B675" s="19"/>
      <c r="C675" s="16" t="s">
        <v>708</v>
      </c>
      <c r="D675" s="23">
        <v>25200</v>
      </c>
      <c r="E675" s="23"/>
      <c r="F675" s="23"/>
      <c r="G675" s="23"/>
      <c r="H675" s="23"/>
      <c r="I675" s="24">
        <v>25200</v>
      </c>
    </row>
    <row r="676" spans="1:9" ht="19.5">
      <c r="A676" s="210"/>
      <c r="B676" s="19"/>
      <c r="C676" s="16" t="s">
        <v>701</v>
      </c>
      <c r="D676" s="23">
        <v>59600</v>
      </c>
      <c r="E676" s="23"/>
      <c r="F676" s="23"/>
      <c r="G676" s="23"/>
      <c r="H676" s="23"/>
      <c r="I676" s="24">
        <v>59600</v>
      </c>
    </row>
    <row r="677" spans="1:9" ht="11.25">
      <c r="A677" s="210"/>
      <c r="B677" s="19"/>
      <c r="C677" s="16" t="s">
        <v>702</v>
      </c>
      <c r="D677" s="23">
        <v>8300</v>
      </c>
      <c r="E677" s="23"/>
      <c r="F677" s="23"/>
      <c r="G677" s="23"/>
      <c r="H677" s="23"/>
      <c r="I677" s="24">
        <v>8300</v>
      </c>
    </row>
    <row r="678" spans="1:9" ht="19.5">
      <c r="A678" s="210"/>
      <c r="B678" s="19"/>
      <c r="C678" s="16" t="s">
        <v>710</v>
      </c>
      <c r="D678" s="23">
        <v>10500</v>
      </c>
      <c r="E678" s="23"/>
      <c r="F678" s="23"/>
      <c r="G678" s="23"/>
      <c r="H678" s="23"/>
      <c r="I678" s="24">
        <v>10500</v>
      </c>
    </row>
    <row r="679" spans="1:9" ht="11.25">
      <c r="A679" s="210"/>
      <c r="B679" s="19"/>
      <c r="C679" s="16" t="s">
        <v>711</v>
      </c>
      <c r="D679" s="23">
        <v>35000</v>
      </c>
      <c r="E679" s="23"/>
      <c r="F679" s="23"/>
      <c r="G679" s="23"/>
      <c r="H679" s="23"/>
      <c r="I679" s="24">
        <v>35000</v>
      </c>
    </row>
    <row r="680" spans="1:9" ht="11.25">
      <c r="A680" s="210"/>
      <c r="B680" s="19"/>
      <c r="C680" s="16" t="s">
        <v>712</v>
      </c>
      <c r="D680" s="23">
        <v>3000</v>
      </c>
      <c r="E680" s="23"/>
      <c r="F680" s="23"/>
      <c r="G680" s="23"/>
      <c r="H680" s="23"/>
      <c r="I680" s="24">
        <v>3000</v>
      </c>
    </row>
    <row r="681" spans="1:9" ht="11.25">
      <c r="A681" s="210"/>
      <c r="B681" s="19"/>
      <c r="C681" s="16" t="s">
        <v>713</v>
      </c>
      <c r="D681" s="23">
        <v>500</v>
      </c>
      <c r="E681" s="23"/>
      <c r="F681" s="23"/>
      <c r="G681" s="23"/>
      <c r="H681" s="23"/>
      <c r="I681" s="24">
        <v>500</v>
      </c>
    </row>
    <row r="682" spans="1:9" ht="11.25">
      <c r="A682" s="210"/>
      <c r="B682" s="19"/>
      <c r="C682" s="16" t="s">
        <v>689</v>
      </c>
      <c r="D682" s="23">
        <v>1547500</v>
      </c>
      <c r="E682" s="23"/>
      <c r="F682" s="23"/>
      <c r="G682" s="23"/>
      <c r="H682" s="23"/>
      <c r="I682" s="24">
        <v>1547500</v>
      </c>
    </row>
    <row r="683" spans="1:9" ht="11.25">
      <c r="A683" s="210"/>
      <c r="B683" s="19"/>
      <c r="C683" s="16" t="s">
        <v>714</v>
      </c>
      <c r="D683" s="23">
        <v>3000</v>
      </c>
      <c r="E683" s="23"/>
      <c r="F683" s="23"/>
      <c r="G683" s="23"/>
      <c r="H683" s="23"/>
      <c r="I683" s="24">
        <v>3000</v>
      </c>
    </row>
    <row r="684" spans="1:9" ht="11.25">
      <c r="A684" s="210"/>
      <c r="B684" s="19"/>
      <c r="C684" s="16" t="s">
        <v>716</v>
      </c>
      <c r="D684" s="23">
        <v>1000</v>
      </c>
      <c r="E684" s="23"/>
      <c r="F684" s="23"/>
      <c r="G684" s="23"/>
      <c r="H684" s="23"/>
      <c r="I684" s="24">
        <v>1000</v>
      </c>
    </row>
    <row r="685" spans="1:9" ht="19.5">
      <c r="A685" s="210"/>
      <c r="B685" s="19"/>
      <c r="C685" s="16" t="s">
        <v>717</v>
      </c>
      <c r="D685" s="23">
        <v>12500</v>
      </c>
      <c r="E685" s="23"/>
      <c r="F685" s="23"/>
      <c r="G685" s="23"/>
      <c r="H685" s="23"/>
      <c r="I685" s="24">
        <v>12500</v>
      </c>
    </row>
    <row r="686" spans="1:9" ht="11.25">
      <c r="A686" s="210"/>
      <c r="B686" s="211" t="s">
        <v>235</v>
      </c>
      <c r="C686" s="212"/>
      <c r="D686" s="215">
        <v>2020000</v>
      </c>
      <c r="E686" s="215"/>
      <c r="F686" s="215"/>
      <c r="G686" s="215">
        <v>248420</v>
      </c>
      <c r="H686" s="215"/>
      <c r="I686" s="216">
        <v>2268420</v>
      </c>
    </row>
    <row r="687" spans="1:9" ht="48.75">
      <c r="A687" s="210"/>
      <c r="B687" s="15" t="s">
        <v>648</v>
      </c>
      <c r="C687" s="16" t="s">
        <v>74</v>
      </c>
      <c r="D687" s="23"/>
      <c r="E687" s="23">
        <v>1500</v>
      </c>
      <c r="F687" s="23"/>
      <c r="G687" s="23"/>
      <c r="H687" s="23"/>
      <c r="I687" s="24">
        <v>1500</v>
      </c>
    </row>
    <row r="688" spans="1:9" ht="19.5">
      <c r="A688" s="210"/>
      <c r="B688" s="19"/>
      <c r="C688" s="16" t="s">
        <v>710</v>
      </c>
      <c r="D688" s="23"/>
      <c r="E688" s="23">
        <v>73973</v>
      </c>
      <c r="F688" s="23"/>
      <c r="G688" s="23"/>
      <c r="H688" s="23"/>
      <c r="I688" s="24">
        <v>73973</v>
      </c>
    </row>
    <row r="689" spans="1:9" ht="11.25">
      <c r="A689" s="210"/>
      <c r="B689" s="19"/>
      <c r="C689" s="16" t="s">
        <v>689</v>
      </c>
      <c r="D689" s="23"/>
      <c r="E689" s="23">
        <v>36300</v>
      </c>
      <c r="F689" s="23"/>
      <c r="G689" s="23"/>
      <c r="H689" s="23"/>
      <c r="I689" s="24">
        <v>36300</v>
      </c>
    </row>
    <row r="690" spans="1:9" ht="19.5">
      <c r="A690" s="210"/>
      <c r="B690" s="19"/>
      <c r="C690" s="16" t="s">
        <v>717</v>
      </c>
      <c r="D690" s="23"/>
      <c r="E690" s="23"/>
      <c r="F690" s="23">
        <v>11700</v>
      </c>
      <c r="G690" s="23"/>
      <c r="H690" s="23"/>
      <c r="I690" s="24">
        <v>11700</v>
      </c>
    </row>
    <row r="691" spans="1:9" ht="12" thickBot="1">
      <c r="A691" s="210"/>
      <c r="B691" s="211" t="s">
        <v>236</v>
      </c>
      <c r="C691" s="212"/>
      <c r="D691" s="215"/>
      <c r="E691" s="215">
        <v>111773</v>
      </c>
      <c r="F691" s="215">
        <v>11700</v>
      </c>
      <c r="G691" s="215"/>
      <c r="H691" s="215"/>
      <c r="I691" s="216">
        <v>123473</v>
      </c>
    </row>
    <row r="692" spans="1:9" ht="12" thickBot="1">
      <c r="A692" s="213" t="s">
        <v>650</v>
      </c>
      <c r="B692" s="17"/>
      <c r="C692" s="18"/>
      <c r="D692" s="25">
        <v>26037099</v>
      </c>
      <c r="E692" s="25">
        <v>148472</v>
      </c>
      <c r="F692" s="25">
        <v>10006736</v>
      </c>
      <c r="G692" s="25">
        <v>38686780</v>
      </c>
      <c r="H692" s="25">
        <v>41800</v>
      </c>
      <c r="I692" s="26">
        <v>74920887</v>
      </c>
    </row>
    <row r="693" spans="1:9" ht="19.5">
      <c r="A693" s="807" t="s">
        <v>651</v>
      </c>
      <c r="B693" s="15" t="s">
        <v>652</v>
      </c>
      <c r="C693" s="16" t="s">
        <v>706</v>
      </c>
      <c r="D693" s="23">
        <v>7500</v>
      </c>
      <c r="E693" s="23"/>
      <c r="F693" s="23"/>
      <c r="G693" s="23"/>
      <c r="H693" s="23"/>
      <c r="I693" s="24">
        <v>7500</v>
      </c>
    </row>
    <row r="694" spans="1:9" ht="19.5">
      <c r="A694" s="808"/>
      <c r="B694" s="19"/>
      <c r="C694" s="16" t="s">
        <v>707</v>
      </c>
      <c r="D694" s="23">
        <v>501524</v>
      </c>
      <c r="E694" s="23"/>
      <c r="F694" s="23"/>
      <c r="G694" s="23"/>
      <c r="H694" s="23"/>
      <c r="I694" s="24">
        <v>501524</v>
      </c>
    </row>
    <row r="695" spans="1:9" ht="19.5">
      <c r="A695" s="808"/>
      <c r="B695" s="19"/>
      <c r="C695" s="16" t="s">
        <v>708</v>
      </c>
      <c r="D695" s="23">
        <v>42600</v>
      </c>
      <c r="E695" s="23"/>
      <c r="F695" s="23"/>
      <c r="G695" s="23"/>
      <c r="H695" s="23"/>
      <c r="I695" s="24">
        <v>42600</v>
      </c>
    </row>
    <row r="696" spans="1:9" ht="19.5">
      <c r="A696" s="809"/>
      <c r="B696" s="19"/>
      <c r="C696" s="16" t="s">
        <v>701</v>
      </c>
      <c r="D696" s="23">
        <v>96400</v>
      </c>
      <c r="E696" s="23"/>
      <c r="F696" s="23"/>
      <c r="G696" s="23"/>
      <c r="H696" s="23"/>
      <c r="I696" s="24">
        <v>96400</v>
      </c>
    </row>
    <row r="697" spans="1:9" ht="11.25">
      <c r="A697" s="210"/>
      <c r="B697" s="19"/>
      <c r="C697" s="16" t="s">
        <v>702</v>
      </c>
      <c r="D697" s="23">
        <v>13300</v>
      </c>
      <c r="E697" s="23"/>
      <c r="F697" s="23"/>
      <c r="G697" s="23"/>
      <c r="H697" s="23"/>
      <c r="I697" s="24">
        <v>13300</v>
      </c>
    </row>
    <row r="698" spans="1:9" ht="19.5">
      <c r="A698" s="210"/>
      <c r="B698" s="19"/>
      <c r="C698" s="16" t="s">
        <v>703</v>
      </c>
      <c r="D698" s="23">
        <v>1500</v>
      </c>
      <c r="E698" s="23"/>
      <c r="F698" s="23"/>
      <c r="G698" s="23"/>
      <c r="H698" s="23"/>
      <c r="I698" s="24">
        <v>1500</v>
      </c>
    </row>
    <row r="699" spans="1:9" ht="19.5">
      <c r="A699" s="210"/>
      <c r="B699" s="19"/>
      <c r="C699" s="16" t="s">
        <v>710</v>
      </c>
      <c r="D699" s="23">
        <v>25000</v>
      </c>
      <c r="E699" s="23"/>
      <c r="F699" s="23"/>
      <c r="G699" s="23"/>
      <c r="H699" s="23"/>
      <c r="I699" s="24">
        <v>25000</v>
      </c>
    </row>
    <row r="700" spans="1:9" ht="11.25">
      <c r="A700" s="210"/>
      <c r="B700" s="19"/>
      <c r="C700" s="16" t="s">
        <v>213</v>
      </c>
      <c r="D700" s="23">
        <v>70000</v>
      </c>
      <c r="E700" s="23"/>
      <c r="F700" s="23"/>
      <c r="G700" s="23"/>
      <c r="H700" s="23"/>
      <c r="I700" s="24">
        <v>70000</v>
      </c>
    </row>
    <row r="701" spans="1:9" ht="11.25">
      <c r="A701" s="210"/>
      <c r="B701" s="19"/>
      <c r="C701" s="16" t="s">
        <v>711</v>
      </c>
      <c r="D701" s="23">
        <v>78000</v>
      </c>
      <c r="E701" s="23"/>
      <c r="F701" s="23"/>
      <c r="G701" s="23"/>
      <c r="H701" s="23"/>
      <c r="I701" s="24">
        <v>78000</v>
      </c>
    </row>
    <row r="702" spans="1:9" ht="11.25">
      <c r="A702" s="210"/>
      <c r="B702" s="19"/>
      <c r="C702" s="16" t="s">
        <v>712</v>
      </c>
      <c r="D702" s="23">
        <v>20000</v>
      </c>
      <c r="E702" s="23"/>
      <c r="F702" s="23"/>
      <c r="G702" s="23"/>
      <c r="H702" s="23"/>
      <c r="I702" s="24">
        <v>20000</v>
      </c>
    </row>
    <row r="703" spans="1:9" ht="11.25">
      <c r="A703" s="210"/>
      <c r="B703" s="19"/>
      <c r="C703" s="16" t="s">
        <v>713</v>
      </c>
      <c r="D703" s="23">
        <v>1500</v>
      </c>
      <c r="E703" s="23"/>
      <c r="F703" s="23"/>
      <c r="G703" s="23"/>
      <c r="H703" s="23"/>
      <c r="I703" s="24">
        <v>1500</v>
      </c>
    </row>
    <row r="704" spans="1:9" ht="11.25">
      <c r="A704" s="210"/>
      <c r="B704" s="19"/>
      <c r="C704" s="16" t="s">
        <v>689</v>
      </c>
      <c r="D704" s="23">
        <v>15026</v>
      </c>
      <c r="E704" s="23"/>
      <c r="F704" s="23"/>
      <c r="G704" s="23"/>
      <c r="H704" s="23"/>
      <c r="I704" s="24">
        <v>15026</v>
      </c>
    </row>
    <row r="705" spans="1:9" ht="19.5">
      <c r="A705" s="210"/>
      <c r="B705" s="19"/>
      <c r="C705" s="16" t="s">
        <v>98</v>
      </c>
      <c r="D705" s="23">
        <v>300</v>
      </c>
      <c r="E705" s="23"/>
      <c r="F705" s="23"/>
      <c r="G705" s="23"/>
      <c r="H705" s="23"/>
      <c r="I705" s="24">
        <v>300</v>
      </c>
    </row>
    <row r="706" spans="1:9" ht="11.25">
      <c r="A706" s="210"/>
      <c r="B706" s="19"/>
      <c r="C706" s="16" t="s">
        <v>716</v>
      </c>
      <c r="D706" s="23">
        <v>400</v>
      </c>
      <c r="E706" s="23"/>
      <c r="F706" s="23"/>
      <c r="G706" s="23"/>
      <c r="H706" s="23"/>
      <c r="I706" s="24">
        <v>400</v>
      </c>
    </row>
    <row r="707" spans="1:9" ht="19.5">
      <c r="A707" s="210"/>
      <c r="B707" s="19"/>
      <c r="C707" s="16" t="s">
        <v>717</v>
      </c>
      <c r="D707" s="23">
        <v>18700</v>
      </c>
      <c r="E707" s="23"/>
      <c r="F707" s="23"/>
      <c r="G707" s="23"/>
      <c r="H707" s="23"/>
      <c r="I707" s="24">
        <v>18700</v>
      </c>
    </row>
    <row r="708" spans="1:9" ht="11.25">
      <c r="A708" s="210"/>
      <c r="B708" s="211" t="s">
        <v>237</v>
      </c>
      <c r="C708" s="212"/>
      <c r="D708" s="215">
        <v>891750</v>
      </c>
      <c r="E708" s="215"/>
      <c r="F708" s="215"/>
      <c r="G708" s="215"/>
      <c r="H708" s="215"/>
      <c r="I708" s="216">
        <v>891750</v>
      </c>
    </row>
    <row r="709" spans="1:9" ht="19.5">
      <c r="A709" s="210"/>
      <c r="B709" s="810" t="s">
        <v>653</v>
      </c>
      <c r="C709" s="16" t="s">
        <v>706</v>
      </c>
      <c r="D709" s="23"/>
      <c r="E709" s="23"/>
      <c r="F709" s="23">
        <v>850</v>
      </c>
      <c r="G709" s="23"/>
      <c r="H709" s="23"/>
      <c r="I709" s="24">
        <v>850</v>
      </c>
    </row>
    <row r="710" spans="1:9" ht="19.5">
      <c r="A710" s="210"/>
      <c r="B710" s="791"/>
      <c r="C710" s="16" t="s">
        <v>707</v>
      </c>
      <c r="D710" s="23"/>
      <c r="E710" s="23"/>
      <c r="F710" s="23">
        <v>37076</v>
      </c>
      <c r="G710" s="23"/>
      <c r="H710" s="23">
        <v>98824</v>
      </c>
      <c r="I710" s="24">
        <v>135900</v>
      </c>
    </row>
    <row r="711" spans="1:9" ht="19.5">
      <c r="A711" s="210"/>
      <c r="B711" s="19"/>
      <c r="C711" s="16" t="s">
        <v>708</v>
      </c>
      <c r="D711" s="23"/>
      <c r="E711" s="23"/>
      <c r="F711" s="23">
        <v>2968</v>
      </c>
      <c r="G711" s="23"/>
      <c r="H711" s="23">
        <v>7692</v>
      </c>
      <c r="I711" s="24">
        <v>10660</v>
      </c>
    </row>
    <row r="712" spans="1:9" ht="19.5">
      <c r="A712" s="210"/>
      <c r="B712" s="19"/>
      <c r="C712" s="16" t="s">
        <v>701</v>
      </c>
      <c r="D712" s="23"/>
      <c r="E712" s="23"/>
      <c r="F712" s="23">
        <v>8960</v>
      </c>
      <c r="G712" s="23"/>
      <c r="H712" s="23">
        <v>24625</v>
      </c>
      <c r="I712" s="24">
        <v>33585</v>
      </c>
    </row>
    <row r="713" spans="1:9" ht="11.25">
      <c r="A713" s="210"/>
      <c r="B713" s="19"/>
      <c r="C713" s="16" t="s">
        <v>702</v>
      </c>
      <c r="D713" s="23"/>
      <c r="E713" s="23"/>
      <c r="F713" s="23">
        <v>1254</v>
      </c>
      <c r="G713" s="23"/>
      <c r="H713" s="23">
        <v>3483</v>
      </c>
      <c r="I713" s="24">
        <v>4737</v>
      </c>
    </row>
    <row r="714" spans="1:9" ht="19.5">
      <c r="A714" s="210"/>
      <c r="B714" s="19"/>
      <c r="C714" s="16" t="s">
        <v>703</v>
      </c>
      <c r="D714" s="23"/>
      <c r="E714" s="23"/>
      <c r="F714" s="23"/>
      <c r="G714" s="23"/>
      <c r="H714" s="23">
        <v>68000</v>
      </c>
      <c r="I714" s="24">
        <v>68000</v>
      </c>
    </row>
    <row r="715" spans="1:9" ht="19.5">
      <c r="A715" s="210"/>
      <c r="B715" s="19"/>
      <c r="C715" s="16" t="s">
        <v>710</v>
      </c>
      <c r="D715" s="23"/>
      <c r="E715" s="23"/>
      <c r="F715" s="23">
        <v>10000</v>
      </c>
      <c r="G715" s="23"/>
      <c r="H715" s="23">
        <v>6500</v>
      </c>
      <c r="I715" s="24">
        <v>16500</v>
      </c>
    </row>
    <row r="716" spans="1:9" ht="11.25">
      <c r="A716" s="210"/>
      <c r="B716" s="19"/>
      <c r="C716" s="16" t="s">
        <v>711</v>
      </c>
      <c r="D716" s="23"/>
      <c r="E716" s="23"/>
      <c r="F716" s="23">
        <v>4000</v>
      </c>
      <c r="G716" s="23"/>
      <c r="H716" s="23">
        <v>5000</v>
      </c>
      <c r="I716" s="24">
        <v>9000</v>
      </c>
    </row>
    <row r="717" spans="1:9" ht="11.25">
      <c r="A717" s="210"/>
      <c r="B717" s="19"/>
      <c r="C717" s="16" t="s">
        <v>712</v>
      </c>
      <c r="D717" s="23"/>
      <c r="E717" s="23"/>
      <c r="F717" s="23">
        <v>500</v>
      </c>
      <c r="G717" s="23"/>
      <c r="H717" s="23">
        <v>4500</v>
      </c>
      <c r="I717" s="24">
        <v>5000</v>
      </c>
    </row>
    <row r="718" spans="1:9" ht="11.25">
      <c r="A718" s="210"/>
      <c r="B718" s="19"/>
      <c r="C718" s="16" t="s">
        <v>713</v>
      </c>
      <c r="D718" s="23"/>
      <c r="E718" s="23"/>
      <c r="F718" s="23">
        <v>200</v>
      </c>
      <c r="G718" s="23"/>
      <c r="H718" s="23"/>
      <c r="I718" s="24">
        <v>200</v>
      </c>
    </row>
    <row r="719" spans="1:9" ht="11.25">
      <c r="A719" s="210"/>
      <c r="B719" s="19"/>
      <c r="C719" s="16" t="s">
        <v>689</v>
      </c>
      <c r="D719" s="23"/>
      <c r="E719" s="23"/>
      <c r="F719" s="23">
        <v>11897</v>
      </c>
      <c r="G719" s="23"/>
      <c r="H719" s="23">
        <v>33231</v>
      </c>
      <c r="I719" s="24">
        <v>45128</v>
      </c>
    </row>
    <row r="720" spans="1:9" ht="11.25">
      <c r="A720" s="210"/>
      <c r="B720" s="19"/>
      <c r="C720" s="16" t="s">
        <v>714</v>
      </c>
      <c r="D720" s="23"/>
      <c r="E720" s="23"/>
      <c r="F720" s="23"/>
      <c r="G720" s="23"/>
      <c r="H720" s="23">
        <v>1000</v>
      </c>
      <c r="I720" s="24">
        <v>1000</v>
      </c>
    </row>
    <row r="721" spans="1:9" ht="11.25">
      <c r="A721" s="210"/>
      <c r="B721" s="19"/>
      <c r="C721" s="16" t="s">
        <v>716</v>
      </c>
      <c r="D721" s="23"/>
      <c r="E721" s="23"/>
      <c r="F721" s="23">
        <v>200</v>
      </c>
      <c r="G721" s="23"/>
      <c r="H721" s="23"/>
      <c r="I721" s="24">
        <v>200</v>
      </c>
    </row>
    <row r="722" spans="1:9" ht="19.5">
      <c r="A722" s="210"/>
      <c r="B722" s="19"/>
      <c r="C722" s="16" t="s">
        <v>717</v>
      </c>
      <c r="D722" s="23"/>
      <c r="E722" s="23"/>
      <c r="F722" s="23">
        <v>2145</v>
      </c>
      <c r="G722" s="23"/>
      <c r="H722" s="23">
        <v>2145</v>
      </c>
      <c r="I722" s="24">
        <v>4290</v>
      </c>
    </row>
    <row r="723" spans="1:9" ht="11.25">
      <c r="A723" s="210"/>
      <c r="B723" s="211" t="s">
        <v>238</v>
      </c>
      <c r="C723" s="212"/>
      <c r="D723" s="215"/>
      <c r="E723" s="215"/>
      <c r="F723" s="215">
        <v>80050</v>
      </c>
      <c r="G723" s="215"/>
      <c r="H723" s="215">
        <v>255000</v>
      </c>
      <c r="I723" s="216">
        <v>335050</v>
      </c>
    </row>
    <row r="724" spans="1:9" ht="19.5">
      <c r="A724" s="210"/>
      <c r="B724" s="15" t="s">
        <v>656</v>
      </c>
      <c r="C724" s="16" t="s">
        <v>707</v>
      </c>
      <c r="D724" s="23"/>
      <c r="E724" s="23"/>
      <c r="F724" s="23">
        <v>1164148</v>
      </c>
      <c r="G724" s="23"/>
      <c r="H724" s="23"/>
      <c r="I724" s="24">
        <v>1164148</v>
      </c>
    </row>
    <row r="725" spans="1:9" ht="19.5">
      <c r="A725" s="210"/>
      <c r="B725" s="19"/>
      <c r="C725" s="16" t="s">
        <v>708</v>
      </c>
      <c r="D725" s="23"/>
      <c r="E725" s="23"/>
      <c r="F725" s="23">
        <v>85100</v>
      </c>
      <c r="G725" s="23"/>
      <c r="H725" s="23"/>
      <c r="I725" s="24">
        <v>85100</v>
      </c>
    </row>
    <row r="726" spans="1:9" ht="19.5">
      <c r="A726" s="210"/>
      <c r="B726" s="19"/>
      <c r="C726" s="16" t="s">
        <v>701</v>
      </c>
      <c r="D726" s="23"/>
      <c r="E726" s="23"/>
      <c r="F726" s="23">
        <v>211401</v>
      </c>
      <c r="G726" s="23"/>
      <c r="H726" s="23"/>
      <c r="I726" s="24">
        <v>211401</v>
      </c>
    </row>
    <row r="727" spans="1:9" ht="11.25">
      <c r="A727" s="210"/>
      <c r="B727" s="19"/>
      <c r="C727" s="16" t="s">
        <v>702</v>
      </c>
      <c r="D727" s="23"/>
      <c r="E727" s="23"/>
      <c r="F727" s="23">
        <v>30060</v>
      </c>
      <c r="G727" s="23"/>
      <c r="H727" s="23"/>
      <c r="I727" s="24">
        <v>30060</v>
      </c>
    </row>
    <row r="728" spans="1:9" ht="19.5">
      <c r="A728" s="210"/>
      <c r="B728" s="19"/>
      <c r="C728" s="16" t="s">
        <v>703</v>
      </c>
      <c r="D728" s="23"/>
      <c r="E728" s="23"/>
      <c r="F728" s="23">
        <v>6000</v>
      </c>
      <c r="G728" s="23"/>
      <c r="H728" s="23"/>
      <c r="I728" s="24">
        <v>6000</v>
      </c>
    </row>
    <row r="729" spans="1:9" ht="19.5">
      <c r="A729" s="210"/>
      <c r="B729" s="19"/>
      <c r="C729" s="16" t="s">
        <v>710</v>
      </c>
      <c r="D729" s="23"/>
      <c r="E729" s="23"/>
      <c r="F729" s="23">
        <v>24860</v>
      </c>
      <c r="G729" s="23"/>
      <c r="H729" s="23"/>
      <c r="I729" s="24">
        <v>24860</v>
      </c>
    </row>
    <row r="730" spans="1:9" ht="11.25">
      <c r="A730" s="210"/>
      <c r="B730" s="19"/>
      <c r="C730" s="16" t="s">
        <v>711</v>
      </c>
      <c r="D730" s="23"/>
      <c r="E730" s="23"/>
      <c r="F730" s="23">
        <v>61540</v>
      </c>
      <c r="G730" s="23"/>
      <c r="H730" s="23"/>
      <c r="I730" s="24">
        <v>61540</v>
      </c>
    </row>
    <row r="731" spans="1:9" ht="11.25">
      <c r="A731" s="210"/>
      <c r="B731" s="19"/>
      <c r="C731" s="16" t="s">
        <v>712</v>
      </c>
      <c r="D731" s="23"/>
      <c r="E731" s="23"/>
      <c r="F731" s="23">
        <v>10710</v>
      </c>
      <c r="G731" s="23"/>
      <c r="H731" s="23"/>
      <c r="I731" s="24">
        <v>10710</v>
      </c>
    </row>
    <row r="732" spans="1:9" ht="11.25">
      <c r="A732" s="210"/>
      <c r="B732" s="19"/>
      <c r="C732" s="16" t="s">
        <v>713</v>
      </c>
      <c r="D732" s="23"/>
      <c r="E732" s="23"/>
      <c r="F732" s="23">
        <v>2183</v>
      </c>
      <c r="G732" s="23"/>
      <c r="H732" s="23"/>
      <c r="I732" s="24">
        <v>2183</v>
      </c>
    </row>
    <row r="733" spans="1:9" ht="11.25">
      <c r="A733" s="210"/>
      <c r="B733" s="19"/>
      <c r="C733" s="16" t="s">
        <v>689</v>
      </c>
      <c r="D733" s="23"/>
      <c r="E733" s="23"/>
      <c r="F733" s="23">
        <v>52924</v>
      </c>
      <c r="G733" s="23"/>
      <c r="H733" s="23"/>
      <c r="I733" s="24">
        <v>52924</v>
      </c>
    </row>
    <row r="734" spans="1:9" ht="11.25">
      <c r="A734" s="210"/>
      <c r="B734" s="19"/>
      <c r="C734" s="16" t="s">
        <v>714</v>
      </c>
      <c r="D734" s="23"/>
      <c r="E734" s="23"/>
      <c r="F734" s="23">
        <v>7660</v>
      </c>
      <c r="G734" s="23"/>
      <c r="H734" s="23"/>
      <c r="I734" s="24">
        <v>7660</v>
      </c>
    </row>
    <row r="735" spans="1:9" ht="19.5">
      <c r="A735" s="210"/>
      <c r="B735" s="19"/>
      <c r="C735" s="16" t="s">
        <v>715</v>
      </c>
      <c r="D735" s="23"/>
      <c r="E735" s="23"/>
      <c r="F735" s="23">
        <v>750</v>
      </c>
      <c r="G735" s="23"/>
      <c r="H735" s="23"/>
      <c r="I735" s="24">
        <v>750</v>
      </c>
    </row>
    <row r="736" spans="1:9" ht="11.25">
      <c r="A736" s="210"/>
      <c r="B736" s="19"/>
      <c r="C736" s="16" t="s">
        <v>716</v>
      </c>
      <c r="D736" s="23"/>
      <c r="E736" s="23"/>
      <c r="F736" s="23">
        <v>8500</v>
      </c>
      <c r="G736" s="23"/>
      <c r="H736" s="23"/>
      <c r="I736" s="24">
        <v>8500</v>
      </c>
    </row>
    <row r="737" spans="1:9" ht="19.5">
      <c r="A737" s="210"/>
      <c r="B737" s="19"/>
      <c r="C737" s="16" t="s">
        <v>717</v>
      </c>
      <c r="D737" s="23"/>
      <c r="E737" s="23"/>
      <c r="F737" s="23">
        <v>43464</v>
      </c>
      <c r="G737" s="23"/>
      <c r="H737" s="23"/>
      <c r="I737" s="24">
        <v>43464</v>
      </c>
    </row>
    <row r="738" spans="1:9" ht="29.25">
      <c r="A738" s="210"/>
      <c r="B738" s="19"/>
      <c r="C738" s="16" t="s">
        <v>725</v>
      </c>
      <c r="D738" s="23"/>
      <c r="E738" s="23"/>
      <c r="F738" s="23">
        <v>31400</v>
      </c>
      <c r="G738" s="23"/>
      <c r="H738" s="23"/>
      <c r="I738" s="24">
        <v>31400</v>
      </c>
    </row>
    <row r="739" spans="1:9" ht="11.25">
      <c r="A739" s="210"/>
      <c r="B739" s="211" t="s">
        <v>239</v>
      </c>
      <c r="C739" s="212"/>
      <c r="D739" s="215"/>
      <c r="E739" s="215"/>
      <c r="F739" s="215">
        <v>1740700</v>
      </c>
      <c r="G739" s="215"/>
      <c r="H739" s="215"/>
      <c r="I739" s="216">
        <v>1740700</v>
      </c>
    </row>
    <row r="740" spans="1:9" ht="19.5">
      <c r="A740" s="210"/>
      <c r="B740" s="15" t="s">
        <v>240</v>
      </c>
      <c r="C740" s="16" t="s">
        <v>710</v>
      </c>
      <c r="D740" s="23">
        <v>12200</v>
      </c>
      <c r="E740" s="23"/>
      <c r="F740" s="23"/>
      <c r="G740" s="23"/>
      <c r="H740" s="23"/>
      <c r="I740" s="24">
        <v>12200</v>
      </c>
    </row>
    <row r="741" spans="1:9" ht="11.25">
      <c r="A741" s="210"/>
      <c r="B741" s="19"/>
      <c r="C741" s="16" t="s">
        <v>689</v>
      </c>
      <c r="D741" s="23">
        <v>242800</v>
      </c>
      <c r="E741" s="23"/>
      <c r="F741" s="23"/>
      <c r="G741" s="23"/>
      <c r="H741" s="23"/>
      <c r="I741" s="24">
        <v>242800</v>
      </c>
    </row>
    <row r="742" spans="1:9" ht="12" thickBot="1">
      <c r="A742" s="210"/>
      <c r="B742" s="211" t="s">
        <v>241</v>
      </c>
      <c r="C742" s="212"/>
      <c r="D742" s="215">
        <v>255000</v>
      </c>
      <c r="E742" s="215"/>
      <c r="F742" s="215"/>
      <c r="G742" s="215"/>
      <c r="H742" s="215"/>
      <c r="I742" s="216">
        <v>255000</v>
      </c>
    </row>
    <row r="743" spans="1:9" ht="12" thickBot="1">
      <c r="A743" s="213" t="s">
        <v>657</v>
      </c>
      <c r="B743" s="17"/>
      <c r="C743" s="18"/>
      <c r="D743" s="25">
        <v>1146750</v>
      </c>
      <c r="E743" s="25"/>
      <c r="F743" s="25">
        <v>1820750</v>
      </c>
      <c r="G743" s="25"/>
      <c r="H743" s="25">
        <v>255000</v>
      </c>
      <c r="I743" s="26">
        <v>3222500</v>
      </c>
    </row>
    <row r="744" spans="1:9" ht="68.25">
      <c r="A744" s="209" t="s">
        <v>658</v>
      </c>
      <c r="B744" s="15" t="s">
        <v>242</v>
      </c>
      <c r="C744" s="16" t="s">
        <v>212</v>
      </c>
      <c r="D744" s="23"/>
      <c r="E744" s="23">
        <v>3000</v>
      </c>
      <c r="F744" s="23"/>
      <c r="G744" s="23"/>
      <c r="H744" s="23"/>
      <c r="I744" s="24">
        <v>3000</v>
      </c>
    </row>
    <row r="745" spans="1:9" ht="19.5">
      <c r="A745" s="210"/>
      <c r="B745" s="19"/>
      <c r="C745" s="16" t="s">
        <v>706</v>
      </c>
      <c r="D745" s="23">
        <v>8834</v>
      </c>
      <c r="E745" s="23"/>
      <c r="F745" s="23"/>
      <c r="G745" s="23"/>
      <c r="H745" s="23"/>
      <c r="I745" s="24">
        <v>8834</v>
      </c>
    </row>
    <row r="746" spans="1:9" ht="19.5">
      <c r="A746" s="210"/>
      <c r="B746" s="19"/>
      <c r="C746" s="16" t="s">
        <v>707</v>
      </c>
      <c r="D746" s="23">
        <v>4901913</v>
      </c>
      <c r="E746" s="23"/>
      <c r="F746" s="23">
        <v>151250</v>
      </c>
      <c r="G746" s="23"/>
      <c r="H746" s="23"/>
      <c r="I746" s="24">
        <v>5053163</v>
      </c>
    </row>
    <row r="747" spans="1:9" ht="19.5">
      <c r="A747" s="210"/>
      <c r="B747" s="19"/>
      <c r="C747" s="16" t="s">
        <v>708</v>
      </c>
      <c r="D747" s="23">
        <v>403663</v>
      </c>
      <c r="E747" s="23"/>
      <c r="F747" s="23">
        <v>11446</v>
      </c>
      <c r="G747" s="23"/>
      <c r="H747" s="23"/>
      <c r="I747" s="24">
        <v>415109</v>
      </c>
    </row>
    <row r="748" spans="1:9" ht="19.5">
      <c r="A748" s="210"/>
      <c r="B748" s="19"/>
      <c r="C748" s="16" t="s">
        <v>701</v>
      </c>
      <c r="D748" s="23">
        <v>946270</v>
      </c>
      <c r="E748" s="23"/>
      <c r="F748" s="23">
        <v>28960</v>
      </c>
      <c r="G748" s="23"/>
      <c r="H748" s="23"/>
      <c r="I748" s="24">
        <v>975230</v>
      </c>
    </row>
    <row r="749" spans="1:9" ht="11.25">
      <c r="A749" s="210"/>
      <c r="B749" s="19"/>
      <c r="C749" s="16" t="s">
        <v>702</v>
      </c>
      <c r="D749" s="23">
        <v>127232</v>
      </c>
      <c r="E749" s="23"/>
      <c r="F749" s="23">
        <v>3905</v>
      </c>
      <c r="G749" s="23"/>
      <c r="H749" s="23"/>
      <c r="I749" s="24">
        <v>131137</v>
      </c>
    </row>
    <row r="750" spans="1:9" ht="19.5">
      <c r="A750" s="210"/>
      <c r="B750" s="19"/>
      <c r="C750" s="16" t="s">
        <v>710</v>
      </c>
      <c r="D750" s="23">
        <v>67406</v>
      </c>
      <c r="E750" s="23"/>
      <c r="F750" s="23"/>
      <c r="G750" s="23"/>
      <c r="H750" s="23"/>
      <c r="I750" s="24">
        <v>67406</v>
      </c>
    </row>
    <row r="751" spans="1:9" ht="11.25">
      <c r="A751" s="210"/>
      <c r="B751" s="19"/>
      <c r="C751" s="16" t="s">
        <v>213</v>
      </c>
      <c r="D751" s="23"/>
      <c r="E751" s="23">
        <v>52050</v>
      </c>
      <c r="F751" s="23"/>
      <c r="G751" s="23"/>
      <c r="H751" s="23"/>
      <c r="I751" s="24">
        <v>52050</v>
      </c>
    </row>
    <row r="752" spans="1:9" ht="11.25">
      <c r="A752" s="210"/>
      <c r="B752" s="19"/>
      <c r="C752" s="16" t="s">
        <v>711</v>
      </c>
      <c r="D752" s="23">
        <v>492251</v>
      </c>
      <c r="E752" s="23"/>
      <c r="F752" s="23"/>
      <c r="G752" s="23"/>
      <c r="H752" s="23"/>
      <c r="I752" s="24">
        <v>492251</v>
      </c>
    </row>
    <row r="753" spans="1:9" ht="11.25">
      <c r="A753" s="210"/>
      <c r="B753" s="19"/>
      <c r="C753" s="16" t="s">
        <v>712</v>
      </c>
      <c r="D753" s="23">
        <v>24350</v>
      </c>
      <c r="E753" s="23"/>
      <c r="F753" s="23"/>
      <c r="G753" s="23"/>
      <c r="H753" s="23"/>
      <c r="I753" s="24">
        <v>24350</v>
      </c>
    </row>
    <row r="754" spans="1:9" ht="11.25">
      <c r="A754" s="210"/>
      <c r="B754" s="19"/>
      <c r="C754" s="16" t="s">
        <v>713</v>
      </c>
      <c r="D754" s="23">
        <v>1302</v>
      </c>
      <c r="E754" s="23"/>
      <c r="F754" s="23"/>
      <c r="G754" s="23"/>
      <c r="H754" s="23"/>
      <c r="I754" s="24">
        <v>1302</v>
      </c>
    </row>
    <row r="755" spans="1:9" ht="11.25">
      <c r="A755" s="210"/>
      <c r="B755" s="19"/>
      <c r="C755" s="16" t="s">
        <v>689</v>
      </c>
      <c r="D755" s="23">
        <v>32808</v>
      </c>
      <c r="E755" s="23"/>
      <c r="F755" s="23"/>
      <c r="G755" s="23"/>
      <c r="H755" s="23"/>
      <c r="I755" s="24">
        <v>32808</v>
      </c>
    </row>
    <row r="756" spans="1:9" ht="19.5">
      <c r="A756" s="210"/>
      <c r="B756" s="19"/>
      <c r="C756" s="16" t="s">
        <v>717</v>
      </c>
      <c r="D756" s="23">
        <v>295976</v>
      </c>
      <c r="E756" s="23"/>
      <c r="F756" s="23">
        <v>9011</v>
      </c>
      <c r="G756" s="23"/>
      <c r="H756" s="23"/>
      <c r="I756" s="24">
        <v>304987</v>
      </c>
    </row>
    <row r="757" spans="1:9" ht="11.25">
      <c r="A757" s="210"/>
      <c r="B757" s="211" t="s">
        <v>243</v>
      </c>
      <c r="C757" s="212"/>
      <c r="D757" s="215">
        <v>7302005</v>
      </c>
      <c r="E757" s="215">
        <v>55050</v>
      </c>
      <c r="F757" s="215">
        <v>204572</v>
      </c>
      <c r="G757" s="215"/>
      <c r="H757" s="215"/>
      <c r="I757" s="216">
        <v>7561627</v>
      </c>
    </row>
    <row r="758" spans="1:9" ht="29.25">
      <c r="A758" s="210"/>
      <c r="B758" s="15" t="s">
        <v>659</v>
      </c>
      <c r="C758" s="16" t="s">
        <v>706</v>
      </c>
      <c r="D758" s="23"/>
      <c r="E758" s="23"/>
      <c r="F758" s="23">
        <v>5500</v>
      </c>
      <c r="G758" s="23"/>
      <c r="H758" s="23"/>
      <c r="I758" s="24">
        <v>5500</v>
      </c>
    </row>
    <row r="759" spans="1:9" ht="19.5">
      <c r="A759" s="210"/>
      <c r="B759" s="19"/>
      <c r="C759" s="16" t="s">
        <v>707</v>
      </c>
      <c r="D759" s="23"/>
      <c r="E759" s="23"/>
      <c r="F759" s="23">
        <v>900587</v>
      </c>
      <c r="G759" s="23"/>
      <c r="H759" s="23"/>
      <c r="I759" s="24">
        <v>900587</v>
      </c>
    </row>
    <row r="760" spans="1:9" ht="19.5">
      <c r="A760" s="210"/>
      <c r="B760" s="19"/>
      <c r="C760" s="16" t="s">
        <v>708</v>
      </c>
      <c r="D760" s="23"/>
      <c r="E760" s="23"/>
      <c r="F760" s="23">
        <v>80915</v>
      </c>
      <c r="G760" s="23"/>
      <c r="H760" s="23"/>
      <c r="I760" s="24">
        <v>80915</v>
      </c>
    </row>
    <row r="761" spans="1:9" ht="19.5">
      <c r="A761" s="210"/>
      <c r="B761" s="19"/>
      <c r="C761" s="16" t="s">
        <v>701</v>
      </c>
      <c r="D761" s="23"/>
      <c r="E761" s="23"/>
      <c r="F761" s="23">
        <v>173426</v>
      </c>
      <c r="G761" s="23"/>
      <c r="H761" s="23"/>
      <c r="I761" s="24">
        <v>173426</v>
      </c>
    </row>
    <row r="762" spans="1:9" ht="11.25">
      <c r="A762" s="210"/>
      <c r="B762" s="19"/>
      <c r="C762" s="16" t="s">
        <v>702</v>
      </c>
      <c r="D762" s="23"/>
      <c r="E762" s="23"/>
      <c r="F762" s="23">
        <v>23383</v>
      </c>
      <c r="G762" s="23"/>
      <c r="H762" s="23"/>
      <c r="I762" s="24">
        <v>23383</v>
      </c>
    </row>
    <row r="763" spans="1:9" ht="19.5">
      <c r="A763" s="210"/>
      <c r="B763" s="19"/>
      <c r="C763" s="16" t="s">
        <v>710</v>
      </c>
      <c r="D763" s="23"/>
      <c r="E763" s="23"/>
      <c r="F763" s="23">
        <v>75380</v>
      </c>
      <c r="G763" s="23"/>
      <c r="H763" s="23"/>
      <c r="I763" s="24">
        <v>75380</v>
      </c>
    </row>
    <row r="764" spans="1:9" ht="29.25">
      <c r="A764" s="210"/>
      <c r="B764" s="19"/>
      <c r="C764" s="16" t="s">
        <v>154</v>
      </c>
      <c r="D764" s="23"/>
      <c r="E764" s="23"/>
      <c r="F764" s="23">
        <v>3020</v>
      </c>
      <c r="G764" s="23"/>
      <c r="H764" s="23"/>
      <c r="I764" s="24">
        <v>3020</v>
      </c>
    </row>
    <row r="765" spans="1:9" ht="11.25">
      <c r="A765" s="210"/>
      <c r="B765" s="19"/>
      <c r="C765" s="16" t="s">
        <v>711</v>
      </c>
      <c r="D765" s="23"/>
      <c r="E765" s="23"/>
      <c r="F765" s="23">
        <v>151978</v>
      </c>
      <c r="G765" s="23"/>
      <c r="H765" s="23"/>
      <c r="I765" s="24">
        <v>151978</v>
      </c>
    </row>
    <row r="766" spans="1:9" ht="11.25">
      <c r="A766" s="210"/>
      <c r="B766" s="19"/>
      <c r="C766" s="16" t="s">
        <v>712</v>
      </c>
      <c r="D766" s="23"/>
      <c r="E766" s="23"/>
      <c r="F766" s="23">
        <v>355000</v>
      </c>
      <c r="G766" s="23"/>
      <c r="H766" s="23"/>
      <c r="I766" s="24">
        <v>355000</v>
      </c>
    </row>
    <row r="767" spans="1:9" ht="11.25">
      <c r="A767" s="210"/>
      <c r="B767" s="19"/>
      <c r="C767" s="16" t="s">
        <v>713</v>
      </c>
      <c r="D767" s="23"/>
      <c r="E767" s="23"/>
      <c r="F767" s="23">
        <v>6800</v>
      </c>
      <c r="G767" s="23"/>
      <c r="H767" s="23"/>
      <c r="I767" s="24">
        <v>6800</v>
      </c>
    </row>
    <row r="768" spans="1:9" ht="11.25">
      <c r="A768" s="210"/>
      <c r="B768" s="19"/>
      <c r="C768" s="16" t="s">
        <v>689</v>
      </c>
      <c r="D768" s="23"/>
      <c r="E768" s="23"/>
      <c r="F768" s="23">
        <v>49900</v>
      </c>
      <c r="G768" s="23"/>
      <c r="H768" s="23"/>
      <c r="I768" s="24">
        <v>49900</v>
      </c>
    </row>
    <row r="769" spans="1:9" ht="19.5">
      <c r="A769" s="210"/>
      <c r="B769" s="19"/>
      <c r="C769" s="16" t="s">
        <v>98</v>
      </c>
      <c r="D769" s="23"/>
      <c r="E769" s="23"/>
      <c r="F769" s="23">
        <v>1800</v>
      </c>
      <c r="G769" s="23"/>
      <c r="H769" s="23"/>
      <c r="I769" s="24">
        <v>1800</v>
      </c>
    </row>
    <row r="770" spans="1:9" ht="11.25">
      <c r="A770" s="210"/>
      <c r="B770" s="19"/>
      <c r="C770" s="16" t="s">
        <v>714</v>
      </c>
      <c r="D770" s="23"/>
      <c r="E770" s="23"/>
      <c r="F770" s="23">
        <v>3000</v>
      </c>
      <c r="G770" s="23"/>
      <c r="H770" s="23"/>
      <c r="I770" s="24">
        <v>3000</v>
      </c>
    </row>
    <row r="771" spans="1:9" ht="11.25">
      <c r="A771" s="210"/>
      <c r="B771" s="19"/>
      <c r="C771" s="16" t="s">
        <v>716</v>
      </c>
      <c r="D771" s="23"/>
      <c r="E771" s="23"/>
      <c r="F771" s="23">
        <v>8000</v>
      </c>
      <c r="G771" s="23"/>
      <c r="H771" s="23"/>
      <c r="I771" s="24">
        <v>8000</v>
      </c>
    </row>
    <row r="772" spans="1:9" ht="19.5">
      <c r="A772" s="210"/>
      <c r="B772" s="19"/>
      <c r="C772" s="16" t="s">
        <v>717</v>
      </c>
      <c r="D772" s="23"/>
      <c r="E772" s="23"/>
      <c r="F772" s="23">
        <v>52371</v>
      </c>
      <c r="G772" s="23"/>
      <c r="H772" s="23"/>
      <c r="I772" s="24">
        <v>52371</v>
      </c>
    </row>
    <row r="773" spans="1:9" ht="11.25">
      <c r="A773" s="210"/>
      <c r="B773" s="211" t="s">
        <v>244</v>
      </c>
      <c r="C773" s="212"/>
      <c r="D773" s="215"/>
      <c r="E773" s="215"/>
      <c r="F773" s="215">
        <v>1891060</v>
      </c>
      <c r="G773" s="215"/>
      <c r="H773" s="215"/>
      <c r="I773" s="216">
        <v>1891060</v>
      </c>
    </row>
    <row r="774" spans="1:9" ht="19.5">
      <c r="A774" s="210"/>
      <c r="B774" s="810" t="s">
        <v>245</v>
      </c>
      <c r="C774" s="16" t="s">
        <v>706</v>
      </c>
      <c r="D774" s="23"/>
      <c r="E774" s="23"/>
      <c r="F774" s="23">
        <v>1800</v>
      </c>
      <c r="G774" s="23"/>
      <c r="H774" s="23"/>
      <c r="I774" s="24">
        <v>1800</v>
      </c>
    </row>
    <row r="775" spans="1:9" ht="19.5">
      <c r="A775" s="210"/>
      <c r="B775" s="798"/>
      <c r="C775" s="16" t="s">
        <v>707</v>
      </c>
      <c r="D775" s="23"/>
      <c r="E775" s="23"/>
      <c r="F775" s="23">
        <v>1848442</v>
      </c>
      <c r="G775" s="23"/>
      <c r="H775" s="23"/>
      <c r="I775" s="24">
        <v>1848442</v>
      </c>
    </row>
    <row r="776" spans="1:9" ht="19.5">
      <c r="A776" s="210"/>
      <c r="B776" s="798"/>
      <c r="C776" s="16" t="s">
        <v>708</v>
      </c>
      <c r="D776" s="23"/>
      <c r="E776" s="23"/>
      <c r="F776" s="23">
        <v>144885</v>
      </c>
      <c r="G776" s="23"/>
      <c r="H776" s="23"/>
      <c r="I776" s="24">
        <v>144885</v>
      </c>
    </row>
    <row r="777" spans="1:9" ht="19.5">
      <c r="A777" s="210"/>
      <c r="B777" s="798"/>
      <c r="C777" s="16" t="s">
        <v>701</v>
      </c>
      <c r="D777" s="23"/>
      <c r="E777" s="23"/>
      <c r="F777" s="23">
        <v>354731</v>
      </c>
      <c r="G777" s="23"/>
      <c r="H777" s="23"/>
      <c r="I777" s="24">
        <v>354731</v>
      </c>
    </row>
    <row r="778" spans="1:9" ht="11.25">
      <c r="A778" s="210"/>
      <c r="B778" s="798"/>
      <c r="C778" s="16" t="s">
        <v>702</v>
      </c>
      <c r="D778" s="23"/>
      <c r="E778" s="23"/>
      <c r="F778" s="23">
        <v>47829</v>
      </c>
      <c r="G778" s="23"/>
      <c r="H778" s="23"/>
      <c r="I778" s="24">
        <v>47829</v>
      </c>
    </row>
    <row r="779" spans="1:9" ht="19.5">
      <c r="A779" s="210"/>
      <c r="B779" s="791"/>
      <c r="C779" s="16" t="s">
        <v>710</v>
      </c>
      <c r="D779" s="23"/>
      <c r="E779" s="23"/>
      <c r="F779" s="23">
        <v>29550</v>
      </c>
      <c r="G779" s="23"/>
      <c r="H779" s="23"/>
      <c r="I779" s="24">
        <v>29550</v>
      </c>
    </row>
    <row r="780" spans="1:9" ht="29.25">
      <c r="A780" s="210"/>
      <c r="B780" s="19"/>
      <c r="C780" s="16" t="s">
        <v>154</v>
      </c>
      <c r="D780" s="23"/>
      <c r="E780" s="23">
        <v>2000</v>
      </c>
      <c r="F780" s="23">
        <v>7320</v>
      </c>
      <c r="G780" s="23"/>
      <c r="H780" s="23"/>
      <c r="I780" s="24">
        <v>9320</v>
      </c>
    </row>
    <row r="781" spans="1:9" ht="11.25">
      <c r="A781" s="210"/>
      <c r="B781" s="19"/>
      <c r="C781" s="16" t="s">
        <v>711</v>
      </c>
      <c r="D781" s="23"/>
      <c r="E781" s="23"/>
      <c r="F781" s="23">
        <v>49622</v>
      </c>
      <c r="G781" s="23"/>
      <c r="H781" s="23"/>
      <c r="I781" s="24">
        <v>49622</v>
      </c>
    </row>
    <row r="782" spans="1:9" ht="11.25">
      <c r="A782" s="210"/>
      <c r="B782" s="19"/>
      <c r="C782" s="16" t="s">
        <v>712</v>
      </c>
      <c r="D782" s="23"/>
      <c r="E782" s="23"/>
      <c r="F782" s="23">
        <v>4000</v>
      </c>
      <c r="G782" s="23"/>
      <c r="H782" s="23"/>
      <c r="I782" s="24">
        <v>4000</v>
      </c>
    </row>
    <row r="783" spans="1:9" ht="11.25">
      <c r="A783" s="210"/>
      <c r="B783" s="19"/>
      <c r="C783" s="16" t="s">
        <v>713</v>
      </c>
      <c r="D783" s="23"/>
      <c r="E783" s="23"/>
      <c r="F783" s="23">
        <v>2556</v>
      </c>
      <c r="G783" s="23"/>
      <c r="H783" s="23"/>
      <c r="I783" s="24">
        <v>2556</v>
      </c>
    </row>
    <row r="784" spans="1:9" ht="11.25">
      <c r="A784" s="210"/>
      <c r="B784" s="19"/>
      <c r="C784" s="16" t="s">
        <v>689</v>
      </c>
      <c r="D784" s="23"/>
      <c r="E784" s="23"/>
      <c r="F784" s="23">
        <v>56512</v>
      </c>
      <c r="G784" s="23"/>
      <c r="H784" s="23"/>
      <c r="I784" s="24">
        <v>56512</v>
      </c>
    </row>
    <row r="785" spans="1:9" ht="19.5">
      <c r="A785" s="210"/>
      <c r="B785" s="19"/>
      <c r="C785" s="16" t="s">
        <v>98</v>
      </c>
      <c r="D785" s="23"/>
      <c r="E785" s="23"/>
      <c r="F785" s="23">
        <v>1200</v>
      </c>
      <c r="G785" s="23"/>
      <c r="H785" s="23"/>
      <c r="I785" s="24">
        <v>1200</v>
      </c>
    </row>
    <row r="786" spans="1:9" ht="11.25">
      <c r="A786" s="210"/>
      <c r="B786" s="19"/>
      <c r="C786" s="16" t="s">
        <v>714</v>
      </c>
      <c r="D786" s="23"/>
      <c r="E786" s="23"/>
      <c r="F786" s="23">
        <v>1650</v>
      </c>
      <c r="G786" s="23"/>
      <c r="H786" s="23"/>
      <c r="I786" s="24">
        <v>1650</v>
      </c>
    </row>
    <row r="787" spans="1:9" ht="11.25">
      <c r="A787" s="210"/>
      <c r="B787" s="19"/>
      <c r="C787" s="16" t="s">
        <v>716</v>
      </c>
      <c r="D787" s="23"/>
      <c r="E787" s="23"/>
      <c r="F787" s="23">
        <v>2100</v>
      </c>
      <c r="G787" s="23"/>
      <c r="H787" s="23"/>
      <c r="I787" s="24">
        <v>2100</v>
      </c>
    </row>
    <row r="788" spans="1:9" ht="19.5">
      <c r="A788" s="210"/>
      <c r="B788" s="19"/>
      <c r="C788" s="16" t="s">
        <v>717</v>
      </c>
      <c r="D788" s="23"/>
      <c r="E788" s="23"/>
      <c r="F788" s="23">
        <v>112228</v>
      </c>
      <c r="G788" s="23"/>
      <c r="H788" s="23"/>
      <c r="I788" s="24">
        <v>112228</v>
      </c>
    </row>
    <row r="789" spans="1:9" ht="11.25">
      <c r="A789" s="210"/>
      <c r="B789" s="211" t="s">
        <v>246</v>
      </c>
      <c r="C789" s="212"/>
      <c r="D789" s="215"/>
      <c r="E789" s="215">
        <v>2000</v>
      </c>
      <c r="F789" s="215">
        <v>2664425</v>
      </c>
      <c r="G789" s="215"/>
      <c r="H789" s="215"/>
      <c r="I789" s="216">
        <v>2666425</v>
      </c>
    </row>
    <row r="790" spans="1:9" ht="29.25">
      <c r="A790" s="210"/>
      <c r="B790" s="15" t="s">
        <v>660</v>
      </c>
      <c r="C790" s="16" t="s">
        <v>707</v>
      </c>
      <c r="D790" s="23"/>
      <c r="E790" s="23"/>
      <c r="F790" s="23">
        <v>577894</v>
      </c>
      <c r="G790" s="23"/>
      <c r="H790" s="23"/>
      <c r="I790" s="24">
        <v>577894</v>
      </c>
    </row>
    <row r="791" spans="1:9" ht="19.5">
      <c r="A791" s="210"/>
      <c r="B791" s="19"/>
      <c r="C791" s="16" t="s">
        <v>708</v>
      </c>
      <c r="D791" s="23"/>
      <c r="E791" s="23"/>
      <c r="F791" s="23">
        <v>48193</v>
      </c>
      <c r="G791" s="23"/>
      <c r="H791" s="23"/>
      <c r="I791" s="24">
        <v>48193</v>
      </c>
    </row>
    <row r="792" spans="1:9" ht="19.5">
      <c r="A792" s="210"/>
      <c r="B792" s="19"/>
      <c r="C792" s="16" t="s">
        <v>701</v>
      </c>
      <c r="D792" s="23"/>
      <c r="E792" s="23"/>
      <c r="F792" s="23">
        <v>111443</v>
      </c>
      <c r="G792" s="23"/>
      <c r="H792" s="23"/>
      <c r="I792" s="24">
        <v>111443</v>
      </c>
    </row>
    <row r="793" spans="1:9" ht="11.25">
      <c r="A793" s="210"/>
      <c r="B793" s="19"/>
      <c r="C793" s="16" t="s">
        <v>702</v>
      </c>
      <c r="D793" s="23"/>
      <c r="E793" s="23"/>
      <c r="F793" s="23">
        <v>15026</v>
      </c>
      <c r="G793" s="23"/>
      <c r="H793" s="23"/>
      <c r="I793" s="24">
        <v>15026</v>
      </c>
    </row>
    <row r="794" spans="1:9" ht="19.5">
      <c r="A794" s="210"/>
      <c r="B794" s="19"/>
      <c r="C794" s="16" t="s">
        <v>703</v>
      </c>
      <c r="D794" s="23"/>
      <c r="E794" s="23"/>
      <c r="F794" s="23">
        <v>2000</v>
      </c>
      <c r="G794" s="23"/>
      <c r="H794" s="23"/>
      <c r="I794" s="24">
        <v>2000</v>
      </c>
    </row>
    <row r="795" spans="1:9" ht="19.5">
      <c r="A795" s="210"/>
      <c r="B795" s="19"/>
      <c r="C795" s="16" t="s">
        <v>710</v>
      </c>
      <c r="D795" s="23"/>
      <c r="E795" s="23"/>
      <c r="F795" s="23">
        <v>18000</v>
      </c>
      <c r="G795" s="23"/>
      <c r="H795" s="23"/>
      <c r="I795" s="24">
        <v>18000</v>
      </c>
    </row>
    <row r="796" spans="1:9" ht="29.25">
      <c r="A796" s="210"/>
      <c r="B796" s="19"/>
      <c r="C796" s="16" t="s">
        <v>154</v>
      </c>
      <c r="D796" s="23"/>
      <c r="E796" s="23"/>
      <c r="F796" s="23">
        <v>1000</v>
      </c>
      <c r="G796" s="23"/>
      <c r="H796" s="23"/>
      <c r="I796" s="24">
        <v>1000</v>
      </c>
    </row>
    <row r="797" spans="1:9" ht="11.25">
      <c r="A797" s="210"/>
      <c r="B797" s="19"/>
      <c r="C797" s="16" t="s">
        <v>711</v>
      </c>
      <c r="D797" s="23"/>
      <c r="E797" s="23"/>
      <c r="F797" s="23">
        <v>59884</v>
      </c>
      <c r="G797" s="23"/>
      <c r="H797" s="23"/>
      <c r="I797" s="24">
        <v>59884</v>
      </c>
    </row>
    <row r="798" spans="1:9" ht="11.25">
      <c r="A798" s="210"/>
      <c r="B798" s="19"/>
      <c r="C798" s="16" t="s">
        <v>712</v>
      </c>
      <c r="D798" s="23"/>
      <c r="E798" s="23"/>
      <c r="F798" s="23">
        <v>600</v>
      </c>
      <c r="G798" s="23"/>
      <c r="H798" s="23"/>
      <c r="I798" s="24">
        <v>600</v>
      </c>
    </row>
    <row r="799" spans="1:9" ht="11.25">
      <c r="A799" s="210"/>
      <c r="B799" s="19"/>
      <c r="C799" s="16" t="s">
        <v>713</v>
      </c>
      <c r="D799" s="23"/>
      <c r="E799" s="23"/>
      <c r="F799" s="23">
        <v>2000</v>
      </c>
      <c r="G799" s="23"/>
      <c r="H799" s="23"/>
      <c r="I799" s="24">
        <v>2000</v>
      </c>
    </row>
    <row r="800" spans="1:9" ht="11.25">
      <c r="A800" s="210"/>
      <c r="B800" s="19"/>
      <c r="C800" s="16" t="s">
        <v>689</v>
      </c>
      <c r="D800" s="23"/>
      <c r="E800" s="23">
        <v>4500</v>
      </c>
      <c r="F800" s="23">
        <v>25262</v>
      </c>
      <c r="G800" s="23"/>
      <c r="H800" s="23"/>
      <c r="I800" s="24">
        <v>29762</v>
      </c>
    </row>
    <row r="801" spans="1:9" ht="19.5">
      <c r="A801" s="210"/>
      <c r="B801" s="19"/>
      <c r="C801" s="16" t="s">
        <v>98</v>
      </c>
      <c r="D801" s="23"/>
      <c r="E801" s="23"/>
      <c r="F801" s="23">
        <v>1680</v>
      </c>
      <c r="G801" s="23"/>
      <c r="H801" s="23"/>
      <c r="I801" s="24">
        <v>1680</v>
      </c>
    </row>
    <row r="802" spans="1:9" ht="11.25">
      <c r="A802" s="210"/>
      <c r="B802" s="19"/>
      <c r="C802" s="16" t="s">
        <v>714</v>
      </c>
      <c r="D802" s="23"/>
      <c r="E802" s="23"/>
      <c r="F802" s="23">
        <v>200</v>
      </c>
      <c r="G802" s="23"/>
      <c r="H802" s="23"/>
      <c r="I802" s="24">
        <v>200</v>
      </c>
    </row>
    <row r="803" spans="1:9" ht="11.25">
      <c r="A803" s="210"/>
      <c r="B803" s="19"/>
      <c r="C803" s="16" t="s">
        <v>716</v>
      </c>
      <c r="D803" s="23"/>
      <c r="E803" s="23"/>
      <c r="F803" s="23">
        <v>2000</v>
      </c>
      <c r="G803" s="23"/>
      <c r="H803" s="23"/>
      <c r="I803" s="24">
        <v>2000</v>
      </c>
    </row>
    <row r="804" spans="1:9" ht="19.5">
      <c r="A804" s="210"/>
      <c r="B804" s="19"/>
      <c r="C804" s="16" t="s">
        <v>717</v>
      </c>
      <c r="D804" s="23"/>
      <c r="E804" s="23"/>
      <c r="F804" s="23">
        <v>41266</v>
      </c>
      <c r="G804" s="23"/>
      <c r="H804" s="23"/>
      <c r="I804" s="24">
        <v>41266</v>
      </c>
    </row>
    <row r="805" spans="1:9" ht="11.25">
      <c r="A805" s="210"/>
      <c r="B805" s="211" t="s">
        <v>247</v>
      </c>
      <c r="C805" s="212"/>
      <c r="D805" s="215"/>
      <c r="E805" s="215">
        <v>4500</v>
      </c>
      <c r="F805" s="215">
        <v>906448</v>
      </c>
      <c r="G805" s="215"/>
      <c r="H805" s="215"/>
      <c r="I805" s="216">
        <v>910948</v>
      </c>
    </row>
    <row r="806" spans="1:9" ht="19.5">
      <c r="A806" s="210"/>
      <c r="B806" s="15" t="s">
        <v>662</v>
      </c>
      <c r="C806" s="16" t="s">
        <v>706</v>
      </c>
      <c r="D806" s="23"/>
      <c r="E806" s="23"/>
      <c r="F806" s="23">
        <v>1370</v>
      </c>
      <c r="G806" s="23"/>
      <c r="H806" s="23"/>
      <c r="I806" s="24">
        <v>1370</v>
      </c>
    </row>
    <row r="807" spans="1:9" ht="19.5">
      <c r="A807" s="210"/>
      <c r="B807" s="19"/>
      <c r="C807" s="16" t="s">
        <v>707</v>
      </c>
      <c r="D807" s="23"/>
      <c r="E807" s="23"/>
      <c r="F807" s="23">
        <v>1161688</v>
      </c>
      <c r="G807" s="23"/>
      <c r="H807" s="23"/>
      <c r="I807" s="24">
        <v>1161688</v>
      </c>
    </row>
    <row r="808" spans="1:9" ht="19.5">
      <c r="A808" s="210"/>
      <c r="B808" s="19"/>
      <c r="C808" s="16" t="s">
        <v>708</v>
      </c>
      <c r="D808" s="23"/>
      <c r="E808" s="23"/>
      <c r="F808" s="23">
        <v>104113</v>
      </c>
      <c r="G808" s="23"/>
      <c r="H808" s="23"/>
      <c r="I808" s="24">
        <v>104113</v>
      </c>
    </row>
    <row r="809" spans="1:9" ht="19.5">
      <c r="A809" s="210"/>
      <c r="B809" s="19"/>
      <c r="C809" s="16" t="s">
        <v>701</v>
      </c>
      <c r="D809" s="23"/>
      <c r="E809" s="23"/>
      <c r="F809" s="23">
        <v>225900</v>
      </c>
      <c r="G809" s="23"/>
      <c r="H809" s="23"/>
      <c r="I809" s="24">
        <v>225900</v>
      </c>
    </row>
    <row r="810" spans="1:9" ht="11.25">
      <c r="A810" s="210"/>
      <c r="B810" s="19"/>
      <c r="C810" s="16" t="s">
        <v>702</v>
      </c>
      <c r="D810" s="23"/>
      <c r="E810" s="23"/>
      <c r="F810" s="23">
        <v>30459</v>
      </c>
      <c r="G810" s="23"/>
      <c r="H810" s="23"/>
      <c r="I810" s="24">
        <v>30459</v>
      </c>
    </row>
    <row r="811" spans="1:9" ht="19.5">
      <c r="A811" s="210"/>
      <c r="B811" s="19"/>
      <c r="C811" s="16" t="s">
        <v>710</v>
      </c>
      <c r="D811" s="23"/>
      <c r="E811" s="23"/>
      <c r="F811" s="23">
        <v>77300</v>
      </c>
      <c r="G811" s="23"/>
      <c r="H811" s="23"/>
      <c r="I811" s="24">
        <v>77300</v>
      </c>
    </row>
    <row r="812" spans="1:9" ht="29.25">
      <c r="A812" s="210"/>
      <c r="B812" s="19"/>
      <c r="C812" s="16" t="s">
        <v>154</v>
      </c>
      <c r="D812" s="23"/>
      <c r="E812" s="23"/>
      <c r="F812" s="23">
        <v>10000</v>
      </c>
      <c r="G812" s="23"/>
      <c r="H812" s="23"/>
      <c r="I812" s="24">
        <v>10000</v>
      </c>
    </row>
    <row r="813" spans="1:9" ht="11.25">
      <c r="A813" s="210"/>
      <c r="B813" s="19"/>
      <c r="C813" s="16" t="s">
        <v>711</v>
      </c>
      <c r="D813" s="23"/>
      <c r="E813" s="23"/>
      <c r="F813" s="23">
        <v>465051</v>
      </c>
      <c r="G813" s="23"/>
      <c r="H813" s="23"/>
      <c r="I813" s="24">
        <v>465051</v>
      </c>
    </row>
    <row r="814" spans="1:9" ht="11.25">
      <c r="A814" s="210"/>
      <c r="B814" s="19"/>
      <c r="C814" s="16" t="s">
        <v>712</v>
      </c>
      <c r="D814" s="23"/>
      <c r="E814" s="23"/>
      <c r="F814" s="23">
        <v>49300</v>
      </c>
      <c r="G814" s="23"/>
      <c r="H814" s="23"/>
      <c r="I814" s="24">
        <v>49300</v>
      </c>
    </row>
    <row r="815" spans="1:9" ht="11.25">
      <c r="A815" s="210"/>
      <c r="B815" s="19"/>
      <c r="C815" s="16" t="s">
        <v>713</v>
      </c>
      <c r="D815" s="23"/>
      <c r="E815" s="23"/>
      <c r="F815" s="23">
        <v>855</v>
      </c>
      <c r="G815" s="23"/>
      <c r="H815" s="23"/>
      <c r="I815" s="24">
        <v>855</v>
      </c>
    </row>
    <row r="816" spans="1:9" ht="11.25">
      <c r="A816" s="210"/>
      <c r="B816" s="19"/>
      <c r="C816" s="16" t="s">
        <v>689</v>
      </c>
      <c r="D816" s="23"/>
      <c r="E816" s="23"/>
      <c r="F816" s="23">
        <v>68193</v>
      </c>
      <c r="G816" s="23"/>
      <c r="H816" s="23"/>
      <c r="I816" s="24">
        <v>68193</v>
      </c>
    </row>
    <row r="817" spans="1:9" ht="19.5">
      <c r="A817" s="210"/>
      <c r="B817" s="19"/>
      <c r="C817" s="16" t="s">
        <v>717</v>
      </c>
      <c r="D817" s="23"/>
      <c r="E817" s="23"/>
      <c r="F817" s="23">
        <v>65460</v>
      </c>
      <c r="G817" s="23"/>
      <c r="H817" s="23"/>
      <c r="I817" s="24">
        <v>65460</v>
      </c>
    </row>
    <row r="818" spans="1:9" ht="11.25">
      <c r="A818" s="210"/>
      <c r="B818" s="211" t="s">
        <v>248</v>
      </c>
      <c r="C818" s="212"/>
      <c r="D818" s="215"/>
      <c r="E818" s="215"/>
      <c r="F818" s="215">
        <v>2259689</v>
      </c>
      <c r="G818" s="215"/>
      <c r="H818" s="215"/>
      <c r="I818" s="216">
        <v>2259689</v>
      </c>
    </row>
    <row r="819" spans="1:9" ht="48.75">
      <c r="A819" s="210"/>
      <c r="B819" s="810" t="s">
        <v>249</v>
      </c>
      <c r="C819" s="16" t="s">
        <v>74</v>
      </c>
      <c r="D819" s="23"/>
      <c r="E819" s="23">
        <v>12000</v>
      </c>
      <c r="F819" s="23"/>
      <c r="G819" s="23"/>
      <c r="H819" s="23"/>
      <c r="I819" s="24">
        <v>12000</v>
      </c>
    </row>
    <row r="820" spans="1:9" ht="19.5">
      <c r="A820" s="210"/>
      <c r="B820" s="798"/>
      <c r="C820" s="16" t="s">
        <v>701</v>
      </c>
      <c r="D820" s="23">
        <v>26430</v>
      </c>
      <c r="E820" s="23"/>
      <c r="F820" s="23"/>
      <c r="G820" s="23"/>
      <c r="H820" s="23"/>
      <c r="I820" s="24">
        <v>26430</v>
      </c>
    </row>
    <row r="821" spans="1:9" ht="11.25">
      <c r="A821" s="210"/>
      <c r="B821" s="798"/>
      <c r="C821" s="16" t="s">
        <v>702</v>
      </c>
      <c r="D821" s="23">
        <v>3560</v>
      </c>
      <c r="E821" s="23"/>
      <c r="F821" s="23"/>
      <c r="G821" s="23"/>
      <c r="H821" s="23"/>
      <c r="I821" s="24">
        <v>3560</v>
      </c>
    </row>
    <row r="822" spans="1:9" ht="11.25">
      <c r="A822" s="210"/>
      <c r="B822" s="811"/>
      <c r="C822" s="16" t="s">
        <v>689</v>
      </c>
      <c r="D822" s="23">
        <v>148010</v>
      </c>
      <c r="E822" s="23">
        <v>20650</v>
      </c>
      <c r="F822" s="23"/>
      <c r="G822" s="23"/>
      <c r="H822" s="23"/>
      <c r="I822" s="24">
        <v>168660</v>
      </c>
    </row>
    <row r="823" spans="1:9" ht="11.25">
      <c r="A823" s="210"/>
      <c r="B823" s="211" t="s">
        <v>250</v>
      </c>
      <c r="C823" s="212"/>
      <c r="D823" s="215">
        <v>178000</v>
      </c>
      <c r="E823" s="215">
        <v>32650</v>
      </c>
      <c r="F823" s="215"/>
      <c r="G823" s="215"/>
      <c r="H823" s="215"/>
      <c r="I823" s="216">
        <v>210650</v>
      </c>
    </row>
    <row r="824" spans="1:9" ht="19.5">
      <c r="A824" s="210"/>
      <c r="B824" s="15" t="s">
        <v>663</v>
      </c>
      <c r="C824" s="16" t="s">
        <v>153</v>
      </c>
      <c r="D824" s="23">
        <v>33150</v>
      </c>
      <c r="E824" s="23"/>
      <c r="F824" s="23"/>
      <c r="G824" s="23"/>
      <c r="H824" s="23"/>
      <c r="I824" s="24">
        <v>33150</v>
      </c>
    </row>
    <row r="825" spans="1:9" ht="11.25">
      <c r="A825" s="210"/>
      <c r="B825" s="211" t="s">
        <v>251</v>
      </c>
      <c r="C825" s="212"/>
      <c r="D825" s="215">
        <v>33150</v>
      </c>
      <c r="E825" s="215"/>
      <c r="F825" s="215"/>
      <c r="G825" s="215"/>
      <c r="H825" s="215"/>
      <c r="I825" s="216">
        <v>33150</v>
      </c>
    </row>
    <row r="826" spans="1:9" ht="24" customHeight="1">
      <c r="A826" s="210"/>
      <c r="B826" s="15" t="s">
        <v>252</v>
      </c>
      <c r="C826" s="16" t="s">
        <v>707</v>
      </c>
      <c r="D826" s="23"/>
      <c r="E826" s="23"/>
      <c r="F826" s="23">
        <v>238553</v>
      </c>
      <c r="G826" s="23"/>
      <c r="H826" s="23"/>
      <c r="I826" s="24">
        <v>238553</v>
      </c>
    </row>
    <row r="827" spans="1:9" ht="19.5">
      <c r="A827" s="210"/>
      <c r="B827" s="19"/>
      <c r="C827" s="16" t="s">
        <v>708</v>
      </c>
      <c r="D827" s="23"/>
      <c r="E827" s="23"/>
      <c r="F827" s="23">
        <v>19924</v>
      </c>
      <c r="G827" s="23"/>
      <c r="H827" s="23"/>
      <c r="I827" s="24">
        <v>19924</v>
      </c>
    </row>
    <row r="828" spans="1:9" s="173" customFormat="1" ht="19.5">
      <c r="A828" s="210"/>
      <c r="B828" s="19"/>
      <c r="C828" s="16" t="s">
        <v>701</v>
      </c>
      <c r="D828" s="23"/>
      <c r="E828" s="23"/>
      <c r="F828" s="23">
        <v>46009</v>
      </c>
      <c r="G828" s="23"/>
      <c r="H828" s="23"/>
      <c r="I828" s="24">
        <v>46009</v>
      </c>
    </row>
    <row r="829" spans="1:9" ht="11.25">
      <c r="A829" s="210"/>
      <c r="B829" s="19"/>
      <c r="C829" s="16" t="s">
        <v>702</v>
      </c>
      <c r="D829" s="23"/>
      <c r="E829" s="23"/>
      <c r="F829" s="23">
        <v>6203</v>
      </c>
      <c r="G829" s="23"/>
      <c r="H829" s="23"/>
      <c r="I829" s="24">
        <v>6203</v>
      </c>
    </row>
    <row r="830" spans="1:9" ht="11.25">
      <c r="A830" s="210"/>
      <c r="B830" s="19"/>
      <c r="C830" s="16" t="s">
        <v>689</v>
      </c>
      <c r="D830" s="23"/>
      <c r="E830" s="23"/>
      <c r="F830" s="23">
        <v>1200</v>
      </c>
      <c r="G830" s="23"/>
      <c r="H830" s="23"/>
      <c r="I830" s="24">
        <v>1200</v>
      </c>
    </row>
    <row r="831" spans="1:9" ht="19.5">
      <c r="A831" s="210"/>
      <c r="B831" s="19"/>
      <c r="C831" s="16" t="s">
        <v>717</v>
      </c>
      <c r="D831" s="23"/>
      <c r="E831" s="23"/>
      <c r="F831" s="23">
        <v>8015</v>
      </c>
      <c r="G831" s="23"/>
      <c r="H831" s="23"/>
      <c r="I831" s="24">
        <v>8015</v>
      </c>
    </row>
    <row r="832" spans="1:9" ht="11.25">
      <c r="A832" s="210"/>
      <c r="B832" s="211" t="s">
        <v>253</v>
      </c>
      <c r="C832" s="212"/>
      <c r="D832" s="215"/>
      <c r="E832" s="215"/>
      <c r="F832" s="215">
        <v>319904</v>
      </c>
      <c r="G832" s="215"/>
      <c r="H832" s="215"/>
      <c r="I832" s="216">
        <v>319904</v>
      </c>
    </row>
    <row r="833" spans="1:9" ht="29.25">
      <c r="A833" s="210"/>
      <c r="B833" s="15" t="s">
        <v>254</v>
      </c>
      <c r="C833" s="16" t="s">
        <v>150</v>
      </c>
      <c r="D833" s="23"/>
      <c r="E833" s="23"/>
      <c r="F833" s="23">
        <v>817960</v>
      </c>
      <c r="G833" s="23"/>
      <c r="H833" s="23"/>
      <c r="I833" s="24">
        <v>817960</v>
      </c>
    </row>
    <row r="834" spans="1:9" ht="11.25">
      <c r="A834" s="210"/>
      <c r="B834" s="211" t="s">
        <v>255</v>
      </c>
      <c r="C834" s="212"/>
      <c r="D834" s="215"/>
      <c r="E834" s="215"/>
      <c r="F834" s="215">
        <v>817960</v>
      </c>
      <c r="G834" s="215"/>
      <c r="H834" s="215"/>
      <c r="I834" s="216">
        <v>817960</v>
      </c>
    </row>
    <row r="835" spans="1:9" ht="29.25">
      <c r="A835" s="210"/>
      <c r="B835" s="15" t="s">
        <v>256</v>
      </c>
      <c r="C835" s="16" t="s">
        <v>689</v>
      </c>
      <c r="D835" s="23">
        <v>52000</v>
      </c>
      <c r="E835" s="23"/>
      <c r="F835" s="23"/>
      <c r="G835" s="23"/>
      <c r="H835" s="23"/>
      <c r="I835" s="24">
        <v>52000</v>
      </c>
    </row>
    <row r="836" spans="1:9" ht="11.25">
      <c r="A836" s="210"/>
      <c r="B836" s="211" t="s">
        <v>257</v>
      </c>
      <c r="C836" s="212"/>
      <c r="D836" s="215">
        <v>52000</v>
      </c>
      <c r="E836" s="215"/>
      <c r="F836" s="215"/>
      <c r="G836" s="215"/>
      <c r="H836" s="215"/>
      <c r="I836" s="216">
        <v>52000</v>
      </c>
    </row>
    <row r="837" spans="1:9" ht="19.5">
      <c r="A837" s="210"/>
      <c r="B837" s="15" t="s">
        <v>258</v>
      </c>
      <c r="C837" s="16" t="s">
        <v>717</v>
      </c>
      <c r="D837" s="23">
        <v>51350</v>
      </c>
      <c r="E837" s="23"/>
      <c r="F837" s="23"/>
      <c r="G837" s="23"/>
      <c r="H837" s="23"/>
      <c r="I837" s="24">
        <v>51350</v>
      </c>
    </row>
    <row r="838" spans="1:9" ht="12" thickBot="1">
      <c r="A838" s="210"/>
      <c r="B838" s="211" t="s">
        <v>259</v>
      </c>
      <c r="C838" s="212"/>
      <c r="D838" s="215">
        <v>51350</v>
      </c>
      <c r="E838" s="215"/>
      <c r="F838" s="215"/>
      <c r="G838" s="215"/>
      <c r="H838" s="215"/>
      <c r="I838" s="216">
        <v>51350</v>
      </c>
    </row>
    <row r="839" spans="1:9" ht="12" thickBot="1">
      <c r="A839" s="213" t="s">
        <v>664</v>
      </c>
      <c r="B839" s="17"/>
      <c r="C839" s="18"/>
      <c r="D839" s="25">
        <v>7616505</v>
      </c>
      <c r="E839" s="25">
        <v>94200</v>
      </c>
      <c r="F839" s="25">
        <v>9064058</v>
      </c>
      <c r="G839" s="25"/>
      <c r="H839" s="25"/>
      <c r="I839" s="26">
        <v>16774763</v>
      </c>
    </row>
    <row r="840" spans="1:9" ht="11.25">
      <c r="A840" s="812" t="s">
        <v>665</v>
      </c>
      <c r="B840" s="797" t="s">
        <v>266</v>
      </c>
      <c r="C840" s="16" t="s">
        <v>689</v>
      </c>
      <c r="D840" s="23">
        <v>2606800</v>
      </c>
      <c r="E840" s="23"/>
      <c r="F840" s="23"/>
      <c r="G840" s="23"/>
      <c r="H840" s="23"/>
      <c r="I840" s="24">
        <v>2606800</v>
      </c>
    </row>
    <row r="841" spans="1:9" ht="19.5">
      <c r="A841" s="813"/>
      <c r="B841" s="811"/>
      <c r="C841" s="16" t="s">
        <v>722</v>
      </c>
      <c r="D841" s="23">
        <v>5400000</v>
      </c>
      <c r="E841" s="23"/>
      <c r="F841" s="23"/>
      <c r="G841" s="23"/>
      <c r="H841" s="23"/>
      <c r="I841" s="24">
        <v>5400000</v>
      </c>
    </row>
    <row r="842" spans="1:9" ht="11.25">
      <c r="A842" s="813"/>
      <c r="B842" s="211" t="s">
        <v>267</v>
      </c>
      <c r="C842" s="212"/>
      <c r="D842" s="215">
        <v>8006800</v>
      </c>
      <c r="E842" s="215"/>
      <c r="F842" s="215"/>
      <c r="G842" s="215"/>
      <c r="H842" s="215"/>
      <c r="I842" s="216">
        <v>8006800</v>
      </c>
    </row>
    <row r="843" spans="1:9" ht="29.25">
      <c r="A843" s="814"/>
      <c r="B843" s="15" t="s">
        <v>268</v>
      </c>
      <c r="C843" s="16" t="s">
        <v>83</v>
      </c>
      <c r="D843" s="23">
        <v>1390900</v>
      </c>
      <c r="E843" s="23"/>
      <c r="F843" s="23"/>
      <c r="G843" s="23"/>
      <c r="H843" s="23"/>
      <c r="I843" s="24">
        <v>1390900</v>
      </c>
    </row>
    <row r="844" spans="1:9" ht="11.25">
      <c r="A844" s="210"/>
      <c r="B844" s="211" t="s">
        <v>269</v>
      </c>
      <c r="C844" s="212"/>
      <c r="D844" s="215">
        <v>1390900</v>
      </c>
      <c r="E844" s="215"/>
      <c r="F844" s="215"/>
      <c r="G844" s="215"/>
      <c r="H844" s="215"/>
      <c r="I844" s="216">
        <v>1390900</v>
      </c>
    </row>
    <row r="845" spans="1:9" ht="19.5">
      <c r="A845" s="210"/>
      <c r="B845" s="15" t="s">
        <v>270</v>
      </c>
      <c r="C845" s="16" t="s">
        <v>710</v>
      </c>
      <c r="D845" s="23"/>
      <c r="E845" s="23">
        <v>1600</v>
      </c>
      <c r="F845" s="23"/>
      <c r="G845" s="23"/>
      <c r="H845" s="23"/>
      <c r="I845" s="24">
        <v>1600</v>
      </c>
    </row>
    <row r="846" spans="1:9" ht="11.25">
      <c r="A846" s="210"/>
      <c r="B846" s="19"/>
      <c r="C846" s="16" t="s">
        <v>689</v>
      </c>
      <c r="D846" s="23">
        <v>8477400</v>
      </c>
      <c r="E846" s="23"/>
      <c r="F846" s="23"/>
      <c r="G846" s="23"/>
      <c r="H846" s="23"/>
      <c r="I846" s="24">
        <v>8477400</v>
      </c>
    </row>
    <row r="847" spans="1:9" ht="11.25">
      <c r="A847" s="210"/>
      <c r="B847" s="211" t="s">
        <v>271</v>
      </c>
      <c r="C847" s="212"/>
      <c r="D847" s="215">
        <v>8477400</v>
      </c>
      <c r="E847" s="215">
        <v>1600</v>
      </c>
      <c r="F847" s="215"/>
      <c r="G847" s="215"/>
      <c r="H847" s="215"/>
      <c r="I847" s="216">
        <v>8479000</v>
      </c>
    </row>
    <row r="848" spans="1:9" ht="29.25">
      <c r="A848" s="210"/>
      <c r="B848" s="15" t="s">
        <v>272</v>
      </c>
      <c r="C848" s="16" t="s">
        <v>105</v>
      </c>
      <c r="D848" s="23">
        <v>3600</v>
      </c>
      <c r="E848" s="23">
        <v>3606</v>
      </c>
      <c r="F848" s="23"/>
      <c r="G848" s="23"/>
      <c r="H848" s="23"/>
      <c r="I848" s="24">
        <v>7206</v>
      </c>
    </row>
    <row r="849" spans="1:9" ht="19.5">
      <c r="A849" s="210"/>
      <c r="B849" s="19"/>
      <c r="C849" s="16" t="s">
        <v>710</v>
      </c>
      <c r="D849" s="23"/>
      <c r="E849" s="23">
        <v>18050</v>
      </c>
      <c r="F849" s="23"/>
      <c r="G849" s="23"/>
      <c r="H849" s="23"/>
      <c r="I849" s="24">
        <v>18050</v>
      </c>
    </row>
    <row r="850" spans="1:9" ht="11.25">
      <c r="A850" s="210"/>
      <c r="B850" s="19"/>
      <c r="C850" s="16" t="s">
        <v>712</v>
      </c>
      <c r="D850" s="23"/>
      <c r="E850" s="23">
        <v>2000</v>
      </c>
      <c r="F850" s="23"/>
      <c r="G850" s="23"/>
      <c r="H850" s="23"/>
      <c r="I850" s="24">
        <v>2000</v>
      </c>
    </row>
    <row r="851" spans="1:9" ht="11.25">
      <c r="A851" s="210"/>
      <c r="B851" s="19"/>
      <c r="C851" s="16" t="s">
        <v>689</v>
      </c>
      <c r="D851" s="23">
        <v>2638900</v>
      </c>
      <c r="E851" s="23">
        <v>137192</v>
      </c>
      <c r="F851" s="23"/>
      <c r="G851" s="23"/>
      <c r="H851" s="23"/>
      <c r="I851" s="24">
        <v>2776092</v>
      </c>
    </row>
    <row r="852" spans="1:9" ht="19.5">
      <c r="A852" s="210"/>
      <c r="B852" s="19"/>
      <c r="C852" s="16" t="s">
        <v>722</v>
      </c>
      <c r="D852" s="23">
        <v>500000</v>
      </c>
      <c r="E852" s="23">
        <v>118000</v>
      </c>
      <c r="F852" s="23"/>
      <c r="G852" s="23"/>
      <c r="H852" s="23"/>
      <c r="I852" s="24">
        <v>618000</v>
      </c>
    </row>
    <row r="853" spans="1:9" ht="11.25">
      <c r="A853" s="210"/>
      <c r="B853" s="211" t="s">
        <v>273</v>
      </c>
      <c r="C853" s="212"/>
      <c r="D853" s="215">
        <v>3142500</v>
      </c>
      <c r="E853" s="215">
        <v>278848</v>
      </c>
      <c r="F853" s="215"/>
      <c r="G853" s="215"/>
      <c r="H853" s="215"/>
      <c r="I853" s="216">
        <v>3421348</v>
      </c>
    </row>
    <row r="854" spans="1:9" ht="19.5">
      <c r="A854" s="210"/>
      <c r="B854" s="15" t="s">
        <v>666</v>
      </c>
      <c r="C854" s="16" t="s">
        <v>689</v>
      </c>
      <c r="D854" s="23">
        <v>390000</v>
      </c>
      <c r="E854" s="23"/>
      <c r="F854" s="23"/>
      <c r="G854" s="23"/>
      <c r="H854" s="23"/>
      <c r="I854" s="24">
        <v>390000</v>
      </c>
    </row>
    <row r="855" spans="1:9" ht="11.25">
      <c r="A855" s="210"/>
      <c r="B855" s="211" t="s">
        <v>274</v>
      </c>
      <c r="C855" s="212"/>
      <c r="D855" s="215">
        <v>390000</v>
      </c>
      <c r="E855" s="215"/>
      <c r="F855" s="215"/>
      <c r="G855" s="215"/>
      <c r="H855" s="215"/>
      <c r="I855" s="216">
        <v>390000</v>
      </c>
    </row>
    <row r="856" spans="1:9" ht="11.25">
      <c r="A856" s="210"/>
      <c r="B856" s="810" t="s">
        <v>667</v>
      </c>
      <c r="C856" s="16" t="s">
        <v>711</v>
      </c>
      <c r="D856" s="23">
        <v>1413500</v>
      </c>
      <c r="E856" s="23"/>
      <c r="F856" s="23">
        <v>1303000</v>
      </c>
      <c r="G856" s="23"/>
      <c r="H856" s="23"/>
      <c r="I856" s="24">
        <v>2716500</v>
      </c>
    </row>
    <row r="857" spans="1:9" ht="11.25">
      <c r="A857" s="210"/>
      <c r="B857" s="798"/>
      <c r="C857" s="16" t="s">
        <v>712</v>
      </c>
      <c r="D857" s="23">
        <v>20000</v>
      </c>
      <c r="E857" s="23"/>
      <c r="F857" s="23"/>
      <c r="G857" s="23"/>
      <c r="H857" s="23"/>
      <c r="I857" s="24">
        <v>20000</v>
      </c>
    </row>
    <row r="858" spans="1:9" ht="11.25">
      <c r="A858" s="210"/>
      <c r="B858" s="798"/>
      <c r="C858" s="16" t="s">
        <v>689</v>
      </c>
      <c r="D858" s="23">
        <v>1104000</v>
      </c>
      <c r="E858" s="23">
        <v>10000</v>
      </c>
      <c r="F858" s="23">
        <v>1419000</v>
      </c>
      <c r="G858" s="23"/>
      <c r="H858" s="23"/>
      <c r="I858" s="24">
        <v>2533000</v>
      </c>
    </row>
    <row r="859" spans="1:9" ht="19.5">
      <c r="A859" s="210"/>
      <c r="B859" s="811"/>
      <c r="C859" s="16" t="s">
        <v>722</v>
      </c>
      <c r="D859" s="23">
        <v>400000</v>
      </c>
      <c r="E859" s="23">
        <v>28500</v>
      </c>
      <c r="F859" s="23"/>
      <c r="G859" s="23"/>
      <c r="H859" s="23"/>
      <c r="I859" s="24">
        <v>428500</v>
      </c>
    </row>
    <row r="860" spans="1:9" ht="11.25">
      <c r="A860" s="210"/>
      <c r="B860" s="211" t="s">
        <v>275</v>
      </c>
      <c r="C860" s="212"/>
      <c r="D860" s="215">
        <v>2937500</v>
      </c>
      <c r="E860" s="215">
        <v>38500</v>
      </c>
      <c r="F860" s="215">
        <v>2722000</v>
      </c>
      <c r="G860" s="215"/>
      <c r="H860" s="215"/>
      <c r="I860" s="216">
        <v>5698000</v>
      </c>
    </row>
    <row r="861" spans="1:9" ht="19.5">
      <c r="A861" s="210"/>
      <c r="B861" s="15" t="s">
        <v>670</v>
      </c>
      <c r="C861" s="16" t="s">
        <v>703</v>
      </c>
      <c r="D861" s="23">
        <v>4700</v>
      </c>
      <c r="E861" s="23"/>
      <c r="F861" s="23"/>
      <c r="G861" s="23"/>
      <c r="H861" s="23"/>
      <c r="I861" s="24">
        <v>4700</v>
      </c>
    </row>
    <row r="862" spans="1:9" ht="19.5">
      <c r="A862" s="210"/>
      <c r="B862" s="19"/>
      <c r="C862" s="16" t="s">
        <v>710</v>
      </c>
      <c r="D862" s="23">
        <v>8700</v>
      </c>
      <c r="E862" s="23"/>
      <c r="F862" s="23"/>
      <c r="G862" s="23"/>
      <c r="H862" s="23"/>
      <c r="I862" s="24">
        <v>8700</v>
      </c>
    </row>
    <row r="863" spans="1:9" ht="11.25">
      <c r="A863" s="210"/>
      <c r="B863" s="19"/>
      <c r="C863" s="16" t="s">
        <v>711</v>
      </c>
      <c r="D863" s="23">
        <v>20800</v>
      </c>
      <c r="E863" s="23"/>
      <c r="F863" s="23"/>
      <c r="G863" s="23"/>
      <c r="H863" s="23"/>
      <c r="I863" s="24">
        <v>20800</v>
      </c>
    </row>
    <row r="864" spans="1:9" ht="11.25">
      <c r="A864" s="210"/>
      <c r="B864" s="19"/>
      <c r="C864" s="16" t="s">
        <v>712</v>
      </c>
      <c r="D864" s="23"/>
      <c r="E864" s="23"/>
      <c r="F864" s="23"/>
      <c r="G864" s="23"/>
      <c r="H864" s="23"/>
      <c r="I864" s="24"/>
    </row>
    <row r="865" spans="1:9" ht="11.25">
      <c r="A865" s="210"/>
      <c r="B865" s="19"/>
      <c r="C865" s="16" t="s">
        <v>689</v>
      </c>
      <c r="D865" s="23">
        <v>458430</v>
      </c>
      <c r="E865" s="23">
        <v>3000</v>
      </c>
      <c r="F865" s="23"/>
      <c r="G865" s="23"/>
      <c r="H865" s="23"/>
      <c r="I865" s="24">
        <v>461430</v>
      </c>
    </row>
    <row r="866" spans="1:9" ht="11.25">
      <c r="A866" s="210"/>
      <c r="B866" s="19"/>
      <c r="C866" s="16" t="s">
        <v>716</v>
      </c>
      <c r="D866" s="23">
        <v>84200</v>
      </c>
      <c r="E866" s="23"/>
      <c r="F866" s="23"/>
      <c r="G866" s="23"/>
      <c r="H866" s="23"/>
      <c r="I866" s="24">
        <v>84200</v>
      </c>
    </row>
    <row r="867" spans="1:9" ht="19.5">
      <c r="A867" s="210"/>
      <c r="B867" s="19"/>
      <c r="C867" s="16" t="s">
        <v>722</v>
      </c>
      <c r="D867" s="23">
        <v>7075000</v>
      </c>
      <c r="E867" s="23">
        <v>4000</v>
      </c>
      <c r="F867" s="23"/>
      <c r="G867" s="23"/>
      <c r="H867" s="23"/>
      <c r="I867" s="24">
        <v>7079000</v>
      </c>
    </row>
    <row r="868" spans="1:9" ht="29.25">
      <c r="A868" s="210"/>
      <c r="B868" s="19"/>
      <c r="C868" s="16" t="s">
        <v>725</v>
      </c>
      <c r="D868" s="23">
        <v>2441588</v>
      </c>
      <c r="E868" s="23"/>
      <c r="F868" s="23"/>
      <c r="G868" s="23"/>
      <c r="H868" s="23"/>
      <c r="I868" s="24">
        <v>2441588</v>
      </c>
    </row>
    <row r="869" spans="1:9" ht="12" thickBot="1">
      <c r="A869" s="210"/>
      <c r="B869" s="211" t="s">
        <v>277</v>
      </c>
      <c r="C869" s="212"/>
      <c r="D869" s="215">
        <v>10093418</v>
      </c>
      <c r="E869" s="215">
        <v>7000</v>
      </c>
      <c r="F869" s="215"/>
      <c r="G869" s="215"/>
      <c r="H869" s="215"/>
      <c r="I869" s="216">
        <v>10100418</v>
      </c>
    </row>
    <row r="870" spans="1:9" ht="12" thickBot="1">
      <c r="A870" s="213" t="s">
        <v>673</v>
      </c>
      <c r="B870" s="17"/>
      <c r="C870" s="18"/>
      <c r="D870" s="25">
        <v>34438518</v>
      </c>
      <c r="E870" s="25">
        <v>325948</v>
      </c>
      <c r="F870" s="25">
        <v>2722000</v>
      </c>
      <c r="G870" s="25"/>
      <c r="H870" s="25"/>
      <c r="I870" s="26">
        <v>37486466</v>
      </c>
    </row>
    <row r="871" spans="1:9" ht="29.25">
      <c r="A871" s="807" t="s">
        <v>674</v>
      </c>
      <c r="B871" s="15" t="s">
        <v>278</v>
      </c>
      <c r="C871" s="16" t="s">
        <v>105</v>
      </c>
      <c r="D871" s="23">
        <v>60000</v>
      </c>
      <c r="E871" s="23"/>
      <c r="F871" s="23"/>
      <c r="G871" s="23"/>
      <c r="H871" s="23"/>
      <c r="I871" s="24">
        <v>60000</v>
      </c>
    </row>
    <row r="872" spans="1:9" ht="19.5">
      <c r="A872" s="808"/>
      <c r="B872" s="19"/>
      <c r="C872" s="16" t="s">
        <v>710</v>
      </c>
      <c r="D872" s="23">
        <v>92000</v>
      </c>
      <c r="E872" s="23">
        <v>4000</v>
      </c>
      <c r="F872" s="23"/>
      <c r="G872" s="23"/>
      <c r="H872" s="23"/>
      <c r="I872" s="24">
        <v>96000</v>
      </c>
    </row>
    <row r="873" spans="1:9" ht="11.25">
      <c r="A873" s="808"/>
      <c r="B873" s="19"/>
      <c r="C873" s="16" t="s">
        <v>711</v>
      </c>
      <c r="D873" s="23">
        <v>11000</v>
      </c>
      <c r="E873" s="23"/>
      <c r="F873" s="23"/>
      <c r="G873" s="23"/>
      <c r="H873" s="23"/>
      <c r="I873" s="24">
        <v>11000</v>
      </c>
    </row>
    <row r="874" spans="1:9" ht="11.25">
      <c r="A874" s="809"/>
      <c r="B874" s="19"/>
      <c r="C874" s="16" t="s">
        <v>689</v>
      </c>
      <c r="D874" s="23">
        <f>1432000+30000</f>
        <v>1462000</v>
      </c>
      <c r="E874" s="23">
        <v>90564</v>
      </c>
      <c r="F874" s="23"/>
      <c r="G874" s="23"/>
      <c r="H874" s="23"/>
      <c r="I874" s="24">
        <f>1522564+30000</f>
        <v>1552564</v>
      </c>
    </row>
    <row r="875" spans="1:9" ht="11.25">
      <c r="A875" s="210"/>
      <c r="B875" s="211" t="s">
        <v>280</v>
      </c>
      <c r="C875" s="212"/>
      <c r="D875" s="215">
        <f>1595000+30000</f>
        <v>1625000</v>
      </c>
      <c r="E875" s="215">
        <v>94564</v>
      </c>
      <c r="F875" s="215"/>
      <c r="G875" s="215"/>
      <c r="H875" s="215"/>
      <c r="I875" s="216">
        <f>1689564+30000</f>
        <v>1719564</v>
      </c>
    </row>
    <row r="876" spans="1:9" ht="29.25">
      <c r="A876" s="210"/>
      <c r="B876" s="15" t="s">
        <v>675</v>
      </c>
      <c r="C876" s="16" t="s">
        <v>279</v>
      </c>
      <c r="D876" s="23">
        <v>2737680</v>
      </c>
      <c r="E876" s="23"/>
      <c r="F876" s="23"/>
      <c r="G876" s="23"/>
      <c r="H876" s="23"/>
      <c r="I876" s="24">
        <v>2737680</v>
      </c>
    </row>
    <row r="877" spans="1:9" ht="11.25">
      <c r="A877" s="210"/>
      <c r="B877" s="211" t="s">
        <v>281</v>
      </c>
      <c r="C877" s="212"/>
      <c r="D877" s="215">
        <v>2737680</v>
      </c>
      <c r="E877" s="215"/>
      <c r="F877" s="215"/>
      <c r="G877" s="215"/>
      <c r="H877" s="215"/>
      <c r="I877" s="216">
        <v>2737680</v>
      </c>
    </row>
    <row r="878" spans="1:9" ht="29.25">
      <c r="A878" s="210"/>
      <c r="B878" s="15" t="s">
        <v>282</v>
      </c>
      <c r="C878" s="16" t="s">
        <v>279</v>
      </c>
      <c r="D878" s="23">
        <v>980620</v>
      </c>
      <c r="E878" s="23">
        <v>47875</v>
      </c>
      <c r="F878" s="23"/>
      <c r="G878" s="23"/>
      <c r="H878" s="23"/>
      <c r="I878" s="24">
        <v>1028495</v>
      </c>
    </row>
    <row r="879" spans="1:9" ht="11.25">
      <c r="A879" s="210"/>
      <c r="B879" s="211" t="s">
        <v>283</v>
      </c>
      <c r="C879" s="212"/>
      <c r="D879" s="215">
        <v>980620</v>
      </c>
      <c r="E879" s="215">
        <v>47875</v>
      </c>
      <c r="F879" s="215"/>
      <c r="G879" s="215"/>
      <c r="H879" s="215"/>
      <c r="I879" s="216">
        <v>1028495</v>
      </c>
    </row>
    <row r="880" spans="1:9" ht="29.25">
      <c r="A880" s="210"/>
      <c r="B880" s="15" t="s">
        <v>284</v>
      </c>
      <c r="C880" s="16" t="s">
        <v>279</v>
      </c>
      <c r="D880" s="23">
        <v>3871700</v>
      </c>
      <c r="E880" s="23">
        <v>22101</v>
      </c>
      <c r="F880" s="23"/>
      <c r="G880" s="23"/>
      <c r="H880" s="23"/>
      <c r="I880" s="24">
        <v>3893801</v>
      </c>
    </row>
    <row r="881" spans="1:9" ht="11.25">
      <c r="A881" s="210"/>
      <c r="B881" s="211" t="s">
        <v>285</v>
      </c>
      <c r="C881" s="212"/>
      <c r="D881" s="215">
        <v>3871700</v>
      </c>
      <c r="E881" s="215">
        <v>22101</v>
      </c>
      <c r="F881" s="215"/>
      <c r="G881" s="215"/>
      <c r="H881" s="215"/>
      <c r="I881" s="216">
        <v>3893801</v>
      </c>
    </row>
    <row r="882" spans="1:9" ht="29.25">
      <c r="A882" s="210"/>
      <c r="B882" s="15" t="s">
        <v>286</v>
      </c>
      <c r="C882" s="16" t="s">
        <v>279</v>
      </c>
      <c r="D882" s="23">
        <v>1064000</v>
      </c>
      <c r="E882" s="23"/>
      <c r="F882" s="23"/>
      <c r="G882" s="23"/>
      <c r="H882" s="23"/>
      <c r="I882" s="24">
        <v>1064000</v>
      </c>
    </row>
    <row r="883" spans="1:9" ht="11.25">
      <c r="A883" s="210"/>
      <c r="B883" s="19"/>
      <c r="C883" s="16" t="s">
        <v>689</v>
      </c>
      <c r="D883" s="23">
        <v>2000</v>
      </c>
      <c r="E883" s="23"/>
      <c r="F883" s="23"/>
      <c r="G883" s="23"/>
      <c r="H883" s="23"/>
      <c r="I883" s="24">
        <v>2000</v>
      </c>
    </row>
    <row r="884" spans="1:9" ht="19.5">
      <c r="A884" s="210"/>
      <c r="B884" s="19"/>
      <c r="C884" s="16" t="s">
        <v>722</v>
      </c>
      <c r="D884" s="23">
        <v>5250000</v>
      </c>
      <c r="E884" s="23"/>
      <c r="F884" s="23"/>
      <c r="G884" s="23"/>
      <c r="H884" s="23"/>
      <c r="I884" s="24">
        <v>5250000</v>
      </c>
    </row>
    <row r="885" spans="1:9" ht="68.25">
      <c r="A885" s="210"/>
      <c r="B885" s="19"/>
      <c r="C885" s="16" t="s">
        <v>214</v>
      </c>
      <c r="D885" s="23">
        <v>20000</v>
      </c>
      <c r="E885" s="23"/>
      <c r="F885" s="23"/>
      <c r="G885" s="23"/>
      <c r="H885" s="23"/>
      <c r="I885" s="24">
        <v>20000</v>
      </c>
    </row>
    <row r="886" spans="1:9" ht="11.25">
      <c r="A886" s="210"/>
      <c r="B886" s="211" t="s">
        <v>287</v>
      </c>
      <c r="C886" s="212"/>
      <c r="D886" s="215">
        <v>6336000</v>
      </c>
      <c r="E886" s="215"/>
      <c r="F886" s="215"/>
      <c r="G886" s="215"/>
      <c r="H886" s="215"/>
      <c r="I886" s="216">
        <v>6336000</v>
      </c>
    </row>
    <row r="887" spans="1:9" ht="78">
      <c r="A887" s="210"/>
      <c r="B887" s="15" t="s">
        <v>288</v>
      </c>
      <c r="C887" s="16" t="s">
        <v>289</v>
      </c>
      <c r="D887" s="23">
        <v>170000</v>
      </c>
      <c r="E887" s="23"/>
      <c r="F887" s="23"/>
      <c r="G887" s="23"/>
      <c r="H887" s="23"/>
      <c r="I887" s="24">
        <v>170000</v>
      </c>
    </row>
    <row r="888" spans="1:9" ht="11.25">
      <c r="A888" s="210"/>
      <c r="B888" s="19"/>
      <c r="C888" s="16" t="s">
        <v>689</v>
      </c>
      <c r="D888" s="23">
        <v>70000</v>
      </c>
      <c r="E888" s="23"/>
      <c r="F888" s="23"/>
      <c r="G888" s="23"/>
      <c r="H888" s="23"/>
      <c r="I888" s="24">
        <v>70000</v>
      </c>
    </row>
    <row r="889" spans="1:9" ht="12" thickBot="1">
      <c r="A889" s="210"/>
      <c r="B889" s="211" t="s">
        <v>290</v>
      </c>
      <c r="C889" s="212"/>
      <c r="D889" s="215">
        <v>240000</v>
      </c>
      <c r="E889" s="215"/>
      <c r="F889" s="215"/>
      <c r="G889" s="215"/>
      <c r="H889" s="215"/>
      <c r="I889" s="216">
        <v>240000</v>
      </c>
    </row>
    <row r="890" spans="1:11" ht="12" thickBot="1">
      <c r="A890" s="213" t="s">
        <v>676</v>
      </c>
      <c r="B890" s="17"/>
      <c r="C890" s="18"/>
      <c r="D890" s="25">
        <f>15761000+30000</f>
        <v>15791000</v>
      </c>
      <c r="E890" s="25">
        <v>164540</v>
      </c>
      <c r="F890" s="25"/>
      <c r="G890" s="25"/>
      <c r="H890" s="25"/>
      <c r="I890" s="26">
        <f>15925540+30000</f>
        <v>15955540</v>
      </c>
      <c r="K890" s="676"/>
    </row>
    <row r="891" spans="1:9" ht="19.5">
      <c r="A891" s="807" t="s">
        <v>677</v>
      </c>
      <c r="B891" s="15" t="s">
        <v>678</v>
      </c>
      <c r="C891" s="16" t="s">
        <v>707</v>
      </c>
      <c r="D891" s="23">
        <v>40092</v>
      </c>
      <c r="E891" s="23"/>
      <c r="F891" s="23"/>
      <c r="G891" s="23"/>
      <c r="H891" s="23"/>
      <c r="I891" s="24">
        <v>40092</v>
      </c>
    </row>
    <row r="892" spans="1:9" ht="19.5">
      <c r="A892" s="809"/>
      <c r="B892" s="19"/>
      <c r="C892" s="16" t="s">
        <v>701</v>
      </c>
      <c r="D892" s="23">
        <v>8090</v>
      </c>
      <c r="E892" s="23"/>
      <c r="F892" s="23"/>
      <c r="G892" s="23"/>
      <c r="H892" s="23"/>
      <c r="I892" s="24">
        <v>8090</v>
      </c>
    </row>
    <row r="893" spans="1:9" ht="11.25">
      <c r="A893" s="210"/>
      <c r="B893" s="19"/>
      <c r="C893" s="16" t="s">
        <v>702</v>
      </c>
      <c r="D893" s="23">
        <v>990</v>
      </c>
      <c r="E893" s="23"/>
      <c r="F893" s="23"/>
      <c r="G893" s="23"/>
      <c r="H893" s="23"/>
      <c r="I893" s="24">
        <v>990</v>
      </c>
    </row>
    <row r="894" spans="1:9" ht="19.5">
      <c r="A894" s="210"/>
      <c r="B894" s="19"/>
      <c r="C894" s="16" t="s">
        <v>710</v>
      </c>
      <c r="D894" s="23">
        <v>6000</v>
      </c>
      <c r="E894" s="23"/>
      <c r="F894" s="23"/>
      <c r="G894" s="23"/>
      <c r="H894" s="23"/>
      <c r="I894" s="24">
        <v>6000</v>
      </c>
    </row>
    <row r="895" spans="1:9" ht="11.25">
      <c r="A895" s="210"/>
      <c r="B895" s="19"/>
      <c r="C895" s="16" t="s">
        <v>711</v>
      </c>
      <c r="D895" s="23">
        <v>46000</v>
      </c>
      <c r="E895" s="23"/>
      <c r="F895" s="23"/>
      <c r="G895" s="23"/>
      <c r="H895" s="23"/>
      <c r="I895" s="24">
        <v>46000</v>
      </c>
    </row>
    <row r="896" spans="1:9" ht="11.25">
      <c r="A896" s="210"/>
      <c r="B896" s="19"/>
      <c r="C896" s="16" t="s">
        <v>712</v>
      </c>
      <c r="D896" s="23">
        <v>3000</v>
      </c>
      <c r="E896" s="23"/>
      <c r="F896" s="23"/>
      <c r="G896" s="23"/>
      <c r="H896" s="23"/>
      <c r="I896" s="24">
        <v>3000</v>
      </c>
    </row>
    <row r="897" spans="1:9" ht="11.25">
      <c r="A897" s="210"/>
      <c r="B897" s="19"/>
      <c r="C897" s="16" t="s">
        <v>689</v>
      </c>
      <c r="D897" s="23">
        <v>35048</v>
      </c>
      <c r="E897" s="23"/>
      <c r="F897" s="23"/>
      <c r="G897" s="23"/>
      <c r="H897" s="23"/>
      <c r="I897" s="24">
        <v>35048</v>
      </c>
    </row>
    <row r="898" spans="1:9" ht="19.5">
      <c r="A898" s="210"/>
      <c r="B898" s="19"/>
      <c r="C898" s="16" t="s">
        <v>722</v>
      </c>
      <c r="D898" s="23">
        <v>625000</v>
      </c>
      <c r="E898" s="23">
        <v>7000</v>
      </c>
      <c r="F898" s="23"/>
      <c r="G898" s="23"/>
      <c r="H898" s="23"/>
      <c r="I898" s="24">
        <v>632000</v>
      </c>
    </row>
    <row r="899" spans="1:9" ht="58.5">
      <c r="A899" s="210"/>
      <c r="B899" s="19"/>
      <c r="C899" s="16" t="s">
        <v>160</v>
      </c>
      <c r="D899" s="23">
        <v>17290000</v>
      </c>
      <c r="E899" s="23"/>
      <c r="F899" s="23"/>
      <c r="G899" s="23"/>
      <c r="H899" s="23"/>
      <c r="I899" s="24">
        <v>17290000</v>
      </c>
    </row>
    <row r="900" spans="1:9" ht="11.25">
      <c r="A900" s="210"/>
      <c r="B900" s="211" t="s">
        <v>291</v>
      </c>
      <c r="C900" s="212"/>
      <c r="D900" s="215">
        <v>18054220</v>
      </c>
      <c r="E900" s="215">
        <v>7000</v>
      </c>
      <c r="F900" s="215"/>
      <c r="G900" s="215"/>
      <c r="H900" s="215"/>
      <c r="I900" s="216">
        <v>18061220</v>
      </c>
    </row>
    <row r="901" spans="1:9" ht="48.75">
      <c r="A901" s="210"/>
      <c r="B901" s="15" t="s">
        <v>680</v>
      </c>
      <c r="C901" s="16" t="s">
        <v>74</v>
      </c>
      <c r="D901" s="23">
        <v>835000</v>
      </c>
      <c r="E901" s="23">
        <v>4000</v>
      </c>
      <c r="F901" s="23"/>
      <c r="G901" s="23"/>
      <c r="H901" s="23"/>
      <c r="I901" s="24">
        <v>839000</v>
      </c>
    </row>
    <row r="902" spans="1:9" ht="19.5">
      <c r="A902" s="210"/>
      <c r="B902" s="19"/>
      <c r="C902" s="16" t="s">
        <v>706</v>
      </c>
      <c r="D902" s="23">
        <v>1800</v>
      </c>
      <c r="E902" s="23"/>
      <c r="F902" s="23"/>
      <c r="G902" s="23"/>
      <c r="H902" s="23"/>
      <c r="I902" s="24">
        <v>1800</v>
      </c>
    </row>
    <row r="903" spans="1:9" ht="29.25">
      <c r="A903" s="210"/>
      <c r="B903" s="19"/>
      <c r="C903" s="16" t="s">
        <v>105</v>
      </c>
      <c r="D903" s="23">
        <v>100000</v>
      </c>
      <c r="E903" s="23"/>
      <c r="F903" s="23"/>
      <c r="G903" s="23"/>
      <c r="H903" s="23"/>
      <c r="I903" s="24">
        <v>100000</v>
      </c>
    </row>
    <row r="904" spans="1:9" ht="19.5">
      <c r="A904" s="210"/>
      <c r="B904" s="19"/>
      <c r="C904" s="16" t="s">
        <v>707</v>
      </c>
      <c r="D904" s="23">
        <v>461560</v>
      </c>
      <c r="E904" s="23"/>
      <c r="F904" s="23"/>
      <c r="G904" s="23"/>
      <c r="H904" s="23"/>
      <c r="I904" s="24">
        <v>461560</v>
      </c>
    </row>
    <row r="905" spans="1:9" ht="19.5">
      <c r="A905" s="210"/>
      <c r="B905" s="19"/>
      <c r="C905" s="16" t="s">
        <v>708</v>
      </c>
      <c r="D905" s="23">
        <v>37145</v>
      </c>
      <c r="E905" s="23"/>
      <c r="F905" s="23"/>
      <c r="G905" s="23"/>
      <c r="H905" s="23"/>
      <c r="I905" s="24">
        <v>37145</v>
      </c>
    </row>
    <row r="906" spans="1:9" ht="19.5">
      <c r="A906" s="210"/>
      <c r="B906" s="19"/>
      <c r="C906" s="16" t="s">
        <v>701</v>
      </c>
      <c r="D906" s="23">
        <v>86793</v>
      </c>
      <c r="E906" s="23">
        <v>200</v>
      </c>
      <c r="F906" s="23"/>
      <c r="G906" s="23"/>
      <c r="H906" s="23"/>
      <c r="I906" s="24">
        <v>86993</v>
      </c>
    </row>
    <row r="907" spans="1:9" ht="11.25">
      <c r="A907" s="210"/>
      <c r="B907" s="19"/>
      <c r="C907" s="16" t="s">
        <v>702</v>
      </c>
      <c r="D907" s="23">
        <v>11993</v>
      </c>
      <c r="E907" s="23"/>
      <c r="F907" s="23"/>
      <c r="G907" s="23"/>
      <c r="H907" s="23"/>
      <c r="I907" s="24">
        <v>11993</v>
      </c>
    </row>
    <row r="908" spans="1:9" ht="19.5">
      <c r="A908" s="210"/>
      <c r="B908" s="19"/>
      <c r="C908" s="16" t="s">
        <v>703</v>
      </c>
      <c r="D908" s="23"/>
      <c r="E908" s="23">
        <v>100</v>
      </c>
      <c r="F908" s="23"/>
      <c r="G908" s="23"/>
      <c r="H908" s="23"/>
      <c r="I908" s="24">
        <v>100</v>
      </c>
    </row>
    <row r="909" spans="1:9" ht="19.5">
      <c r="A909" s="210"/>
      <c r="B909" s="19"/>
      <c r="C909" s="16" t="s">
        <v>710</v>
      </c>
      <c r="D909" s="23">
        <v>26000</v>
      </c>
      <c r="E909" s="23">
        <v>22691</v>
      </c>
      <c r="F909" s="23"/>
      <c r="G909" s="23"/>
      <c r="H909" s="23"/>
      <c r="I909" s="24">
        <v>48691</v>
      </c>
    </row>
    <row r="910" spans="1:9" ht="11.25">
      <c r="A910" s="210"/>
      <c r="B910" s="19"/>
      <c r="C910" s="16" t="s">
        <v>712</v>
      </c>
      <c r="D910" s="23"/>
      <c r="E910" s="23">
        <v>13000</v>
      </c>
      <c r="F910" s="23"/>
      <c r="G910" s="23"/>
      <c r="H910" s="23"/>
      <c r="I910" s="24">
        <v>13000</v>
      </c>
    </row>
    <row r="911" spans="1:9" ht="11.25">
      <c r="A911" s="210"/>
      <c r="B911" s="19"/>
      <c r="C911" s="16" t="s">
        <v>713</v>
      </c>
      <c r="D911" s="23">
        <v>500</v>
      </c>
      <c r="E911" s="23"/>
      <c r="F911" s="23"/>
      <c r="G911" s="23"/>
      <c r="H911" s="23"/>
      <c r="I911" s="24">
        <v>500</v>
      </c>
    </row>
    <row r="912" spans="1:9" ht="11.25">
      <c r="A912" s="210"/>
      <c r="B912" s="19"/>
      <c r="C912" s="16" t="s">
        <v>689</v>
      </c>
      <c r="D912" s="23">
        <v>2932109</v>
      </c>
      <c r="E912" s="23">
        <v>21300</v>
      </c>
      <c r="F912" s="23"/>
      <c r="G912" s="23"/>
      <c r="H912" s="23"/>
      <c r="I912" s="24">
        <v>2953409</v>
      </c>
    </row>
    <row r="913" spans="1:9" ht="11.25">
      <c r="A913" s="210"/>
      <c r="B913" s="19"/>
      <c r="C913" s="16" t="s">
        <v>744</v>
      </c>
      <c r="D913" s="23">
        <v>25000</v>
      </c>
      <c r="E913" s="23"/>
      <c r="F913" s="23"/>
      <c r="G913" s="23"/>
      <c r="H913" s="23"/>
      <c r="I913" s="24">
        <v>25000</v>
      </c>
    </row>
    <row r="914" spans="1:9" ht="11.25">
      <c r="A914" s="210"/>
      <c r="B914" s="19"/>
      <c r="C914" s="16" t="s">
        <v>714</v>
      </c>
      <c r="D914" s="23">
        <v>12800</v>
      </c>
      <c r="E914" s="23"/>
      <c r="F914" s="23"/>
      <c r="G914" s="23"/>
      <c r="H914" s="23"/>
      <c r="I914" s="24">
        <v>12800</v>
      </c>
    </row>
    <row r="915" spans="1:9" ht="11.25">
      <c r="A915" s="210"/>
      <c r="B915" s="19"/>
      <c r="C915" s="16" t="s">
        <v>716</v>
      </c>
      <c r="D915" s="23">
        <v>46000</v>
      </c>
      <c r="E915" s="23">
        <v>6600</v>
      </c>
      <c r="F915" s="23"/>
      <c r="G915" s="23"/>
      <c r="H915" s="23"/>
      <c r="I915" s="24">
        <v>52600</v>
      </c>
    </row>
    <row r="916" spans="1:9" ht="19.5">
      <c r="A916" s="210"/>
      <c r="B916" s="19"/>
      <c r="C916" s="16" t="s">
        <v>717</v>
      </c>
      <c r="D916" s="23">
        <v>8640</v>
      </c>
      <c r="E916" s="23"/>
      <c r="F916" s="23"/>
      <c r="G916" s="23"/>
      <c r="H916" s="23"/>
      <c r="I916" s="24">
        <v>8640</v>
      </c>
    </row>
    <row r="917" spans="1:9" ht="19.5">
      <c r="A917" s="210"/>
      <c r="B917" s="19"/>
      <c r="C917" s="16" t="s">
        <v>722</v>
      </c>
      <c r="D917" s="23"/>
      <c r="E917" s="23">
        <v>6500</v>
      </c>
      <c r="F917" s="23"/>
      <c r="G917" s="23"/>
      <c r="H917" s="23"/>
      <c r="I917" s="24">
        <v>6500</v>
      </c>
    </row>
    <row r="918" spans="1:9" ht="29.25">
      <c r="A918" s="210"/>
      <c r="B918" s="19"/>
      <c r="C918" s="16" t="s">
        <v>725</v>
      </c>
      <c r="D918" s="23">
        <v>29000</v>
      </c>
      <c r="E918" s="23">
        <v>13296</v>
      </c>
      <c r="F918" s="23"/>
      <c r="G918" s="23"/>
      <c r="H918" s="23"/>
      <c r="I918" s="24">
        <v>42296</v>
      </c>
    </row>
    <row r="919" spans="1:9" ht="12" thickBot="1">
      <c r="A919" s="210"/>
      <c r="B919" s="211" t="s">
        <v>292</v>
      </c>
      <c r="C919" s="212"/>
      <c r="D919" s="215">
        <v>4614340</v>
      </c>
      <c r="E919" s="215">
        <v>87687</v>
      </c>
      <c r="F919" s="215"/>
      <c r="G919" s="215"/>
      <c r="H919" s="215"/>
      <c r="I919" s="216">
        <v>4702027</v>
      </c>
    </row>
    <row r="920" spans="1:9" ht="12" thickBot="1">
      <c r="A920" s="213" t="s">
        <v>682</v>
      </c>
      <c r="B920" s="17"/>
      <c r="C920" s="18"/>
      <c r="D920" s="25">
        <v>22668560</v>
      </c>
      <c r="E920" s="25">
        <v>94687</v>
      </c>
      <c r="F920" s="25"/>
      <c r="G920" s="25"/>
      <c r="H920" s="25"/>
      <c r="I920" s="26">
        <v>22763247</v>
      </c>
    </row>
    <row r="921" spans="1:9" ht="12" thickBot="1">
      <c r="A921" s="793" t="s">
        <v>503</v>
      </c>
      <c r="B921" s="794"/>
      <c r="C921" s="214"/>
      <c r="D921" s="27">
        <f>446657717+30000</f>
        <v>446687717</v>
      </c>
      <c r="E921" s="27">
        <v>1421690</v>
      </c>
      <c r="F921" s="27">
        <v>166878249</v>
      </c>
      <c r="G921" s="27">
        <v>39777890</v>
      </c>
      <c r="H921" s="27">
        <v>11176500</v>
      </c>
      <c r="I921" s="28">
        <f>665912046+30000</f>
        <v>665942046</v>
      </c>
    </row>
    <row r="922" ht="11.25">
      <c r="K922" s="676"/>
    </row>
  </sheetData>
  <mergeCells count="32">
    <mergeCell ref="B42:B44"/>
    <mergeCell ref="A921:B921"/>
    <mergeCell ref="B49:B53"/>
    <mergeCell ref="B55:B61"/>
    <mergeCell ref="B64:B70"/>
    <mergeCell ref="B72:B74"/>
    <mergeCell ref="B79:B88"/>
    <mergeCell ref="B99:B106"/>
    <mergeCell ref="A99:A101"/>
    <mergeCell ref="B157:B164"/>
    <mergeCell ref="B492:B499"/>
    <mergeCell ref="B518:B524"/>
    <mergeCell ref="A139:A140"/>
    <mergeCell ref="A205:A208"/>
    <mergeCell ref="A210:A214"/>
    <mergeCell ref="A275:A280"/>
    <mergeCell ref="G3:G4"/>
    <mergeCell ref="H3:H4"/>
    <mergeCell ref="A2:I2"/>
    <mergeCell ref="B774:B779"/>
    <mergeCell ref="B534:B535"/>
    <mergeCell ref="B639:B644"/>
    <mergeCell ref="A693:A696"/>
    <mergeCell ref="B709:B710"/>
    <mergeCell ref="A282:A285"/>
    <mergeCell ref="B282:B284"/>
    <mergeCell ref="A871:A874"/>
    <mergeCell ref="A891:A892"/>
    <mergeCell ref="B819:B822"/>
    <mergeCell ref="A840:A843"/>
    <mergeCell ref="B840:B841"/>
    <mergeCell ref="B856:B859"/>
  </mergeCells>
  <printOptions/>
  <pageMargins left="0.6" right="0.33" top="0.63" bottom="0.67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D1">
      <selection activeCell="K6" sqref="K6"/>
    </sheetView>
  </sheetViews>
  <sheetFormatPr defaultColWidth="9.140625" defaultRowHeight="12"/>
  <cols>
    <col min="1" max="1" width="19.140625" style="194" customWidth="1"/>
    <col min="2" max="2" width="22.421875" style="194" customWidth="1"/>
    <col min="3" max="3" width="38.8515625" style="194" customWidth="1"/>
    <col min="4" max="4" width="10.8515625" style="194" customWidth="1"/>
    <col min="5" max="5" width="10.7109375" style="194" customWidth="1"/>
    <col min="6" max="6" width="13.00390625" style="194" customWidth="1"/>
    <col min="7" max="16384" width="9.28125" style="194" customWidth="1"/>
  </cols>
  <sheetData>
    <row r="1" spans="1:6" ht="11.25">
      <c r="A1" s="198"/>
      <c r="B1" s="198"/>
      <c r="C1" s="193"/>
      <c r="D1" s="199"/>
      <c r="E1" s="199"/>
      <c r="F1" s="22" t="s">
        <v>762</v>
      </c>
    </row>
    <row r="2" spans="1:6" ht="11.25">
      <c r="A2" s="198"/>
      <c r="B2" s="198"/>
      <c r="C2" s="193"/>
      <c r="D2" s="199"/>
      <c r="E2" s="199"/>
      <c r="F2" s="199"/>
    </row>
    <row r="3" spans="1:6" s="29" customFormat="1" ht="45" customHeight="1">
      <c r="A3" s="795" t="s">
        <v>298</v>
      </c>
      <c r="B3" s="795"/>
      <c r="C3" s="795"/>
      <c r="D3" s="795"/>
      <c r="E3" s="795"/>
      <c r="F3" s="795"/>
    </row>
    <row r="4" spans="1:6" ht="21.75" customHeight="1">
      <c r="A4" s="38" t="s">
        <v>295</v>
      </c>
      <c r="B4" s="198"/>
      <c r="C4" s="193"/>
      <c r="D4" s="199"/>
      <c r="E4" s="199"/>
      <c r="F4" s="199"/>
    </row>
    <row r="5" spans="1:6" s="33" customFormat="1" ht="33.75">
      <c r="A5" s="12" t="s">
        <v>496</v>
      </c>
      <c r="B5" s="12" t="s">
        <v>497</v>
      </c>
      <c r="C5" s="12" t="s">
        <v>498</v>
      </c>
      <c r="D5" s="11" t="s">
        <v>501</v>
      </c>
      <c r="E5" s="11" t="s">
        <v>502</v>
      </c>
      <c r="F5" s="11" t="s">
        <v>503</v>
      </c>
    </row>
    <row r="6" spans="1:6" ht="45">
      <c r="A6" s="40" t="s">
        <v>516</v>
      </c>
      <c r="B6" s="40" t="s">
        <v>517</v>
      </c>
      <c r="C6" s="200" t="s">
        <v>524</v>
      </c>
      <c r="D6" s="201"/>
      <c r="E6" s="201">
        <v>125000</v>
      </c>
      <c r="F6" s="201">
        <v>125000</v>
      </c>
    </row>
    <row r="7" spans="1:6" ht="11.25">
      <c r="A7" s="41"/>
      <c r="B7" s="4" t="s">
        <v>526</v>
      </c>
      <c r="C7" s="5"/>
      <c r="D7" s="6"/>
      <c r="E7" s="6">
        <v>125000</v>
      </c>
      <c r="F7" s="6">
        <v>125000</v>
      </c>
    </row>
    <row r="8" spans="1:6" s="20" customFormat="1" ht="11.25">
      <c r="A8" s="10" t="s">
        <v>528</v>
      </c>
      <c r="B8" s="31"/>
      <c r="C8" s="31"/>
      <c r="D8" s="9"/>
      <c r="E8" s="9">
        <v>125000</v>
      </c>
      <c r="F8" s="9">
        <v>125000</v>
      </c>
    </row>
    <row r="9" spans="1:6" ht="45">
      <c r="A9" s="40" t="s">
        <v>529</v>
      </c>
      <c r="B9" s="40" t="s">
        <v>533</v>
      </c>
      <c r="C9" s="200" t="s">
        <v>524</v>
      </c>
      <c r="D9" s="201"/>
      <c r="E9" s="201">
        <v>173000</v>
      </c>
      <c r="F9" s="201">
        <v>173000</v>
      </c>
    </row>
    <row r="10" spans="1:6" ht="11.25">
      <c r="A10" s="41"/>
      <c r="B10" s="4" t="s">
        <v>534</v>
      </c>
      <c r="C10" s="5"/>
      <c r="D10" s="6"/>
      <c r="E10" s="6">
        <v>173000</v>
      </c>
      <c r="F10" s="6">
        <v>173000</v>
      </c>
    </row>
    <row r="11" spans="1:6" ht="45">
      <c r="A11" s="41"/>
      <c r="B11" s="40" t="s">
        <v>535</v>
      </c>
      <c r="C11" s="200" t="s">
        <v>524</v>
      </c>
      <c r="D11" s="201"/>
      <c r="E11" s="201">
        <v>60000</v>
      </c>
      <c r="F11" s="201">
        <v>60000</v>
      </c>
    </row>
    <row r="12" spans="1:6" ht="11.25">
      <c r="A12" s="41"/>
      <c r="B12" s="4" t="s">
        <v>536</v>
      </c>
      <c r="C12" s="5"/>
      <c r="D12" s="6"/>
      <c r="E12" s="6">
        <v>60000</v>
      </c>
      <c r="F12" s="6">
        <v>60000</v>
      </c>
    </row>
    <row r="13" spans="1:6" ht="45">
      <c r="A13" s="41"/>
      <c r="B13" s="40" t="s">
        <v>537</v>
      </c>
      <c r="C13" s="200" t="s">
        <v>524</v>
      </c>
      <c r="D13" s="201"/>
      <c r="E13" s="201">
        <v>434400</v>
      </c>
      <c r="F13" s="201">
        <v>434400</v>
      </c>
    </row>
    <row r="14" spans="1:6" ht="11.25">
      <c r="A14" s="41"/>
      <c r="B14" s="4" t="s">
        <v>539</v>
      </c>
      <c r="C14" s="5"/>
      <c r="D14" s="6"/>
      <c r="E14" s="6">
        <v>434400</v>
      </c>
      <c r="F14" s="6">
        <v>434400</v>
      </c>
    </row>
    <row r="15" spans="1:6" s="20" customFormat="1" ht="11.25">
      <c r="A15" s="10" t="s">
        <v>544</v>
      </c>
      <c r="B15" s="31"/>
      <c r="C15" s="31"/>
      <c r="D15" s="9"/>
      <c r="E15" s="9">
        <v>667400</v>
      </c>
      <c r="F15" s="9">
        <v>667400</v>
      </c>
    </row>
    <row r="16" spans="1:6" ht="56.25">
      <c r="A16" s="40" t="s">
        <v>545</v>
      </c>
      <c r="B16" s="40" t="s">
        <v>546</v>
      </c>
      <c r="C16" s="200" t="s">
        <v>547</v>
      </c>
      <c r="D16" s="201">
        <v>1054500</v>
      </c>
      <c r="E16" s="201"/>
      <c r="F16" s="201">
        <v>1054500</v>
      </c>
    </row>
    <row r="17" spans="1:6" ht="45">
      <c r="A17" s="41"/>
      <c r="B17" s="41"/>
      <c r="C17" s="200" t="s">
        <v>524</v>
      </c>
      <c r="D17" s="201"/>
      <c r="E17" s="201">
        <v>531300</v>
      </c>
      <c r="F17" s="201">
        <v>531300</v>
      </c>
    </row>
    <row r="18" spans="1:6" ht="11.25">
      <c r="A18" s="41"/>
      <c r="B18" s="4" t="s">
        <v>548</v>
      </c>
      <c r="C18" s="5"/>
      <c r="D18" s="6">
        <v>1054500</v>
      </c>
      <c r="E18" s="6">
        <v>531300</v>
      </c>
      <c r="F18" s="6">
        <v>1585800</v>
      </c>
    </row>
    <row r="19" spans="1:6" ht="45">
      <c r="A19" s="41"/>
      <c r="B19" s="40" t="s">
        <v>554</v>
      </c>
      <c r="C19" s="200" t="s">
        <v>524</v>
      </c>
      <c r="D19" s="201"/>
      <c r="E19" s="201">
        <v>94000</v>
      </c>
      <c r="F19" s="201">
        <v>94000</v>
      </c>
    </row>
    <row r="20" spans="1:6" ht="11.25">
      <c r="A20" s="41"/>
      <c r="B20" s="4" t="s">
        <v>555</v>
      </c>
      <c r="C20" s="5"/>
      <c r="D20" s="6"/>
      <c r="E20" s="6">
        <v>94000</v>
      </c>
      <c r="F20" s="6">
        <v>94000</v>
      </c>
    </row>
    <row r="21" spans="1:6" s="20" customFormat="1" ht="11.25">
      <c r="A21" s="10" t="s">
        <v>558</v>
      </c>
      <c r="B21" s="31"/>
      <c r="C21" s="31"/>
      <c r="D21" s="9">
        <v>1054500</v>
      </c>
      <c r="E21" s="9">
        <v>625300</v>
      </c>
      <c r="F21" s="9">
        <v>1679800</v>
      </c>
    </row>
    <row r="22" spans="1:6" ht="90">
      <c r="A22" s="40" t="s">
        <v>559</v>
      </c>
      <c r="B22" s="40" t="s">
        <v>560</v>
      </c>
      <c r="C22" s="200" t="s">
        <v>547</v>
      </c>
      <c r="D22" s="201">
        <v>36610</v>
      </c>
      <c r="E22" s="201"/>
      <c r="F22" s="201">
        <v>36610</v>
      </c>
    </row>
    <row r="23" spans="1:6" ht="11.25">
      <c r="A23" s="41"/>
      <c r="B23" s="4" t="s">
        <v>561</v>
      </c>
      <c r="C23" s="5"/>
      <c r="D23" s="6">
        <v>36610</v>
      </c>
      <c r="E23" s="6"/>
      <c r="F23" s="6">
        <v>36610</v>
      </c>
    </row>
    <row r="24" spans="1:6" s="20" customFormat="1" ht="11.25">
      <c r="A24" s="10" t="s">
        <v>562</v>
      </c>
      <c r="B24" s="31"/>
      <c r="C24" s="31"/>
      <c r="D24" s="9">
        <v>36610</v>
      </c>
      <c r="E24" s="9"/>
      <c r="F24" s="9">
        <v>36610</v>
      </c>
    </row>
    <row r="25" spans="1:6" ht="67.5">
      <c r="A25" s="40" t="s">
        <v>563</v>
      </c>
      <c r="B25" s="40" t="s">
        <v>564</v>
      </c>
      <c r="C25" s="200" t="s">
        <v>524</v>
      </c>
      <c r="D25" s="201"/>
      <c r="E25" s="201">
        <v>7826000</v>
      </c>
      <c r="F25" s="201">
        <v>7826000</v>
      </c>
    </row>
    <row r="26" spans="1:6" ht="56.25">
      <c r="A26" s="41"/>
      <c r="B26" s="41"/>
      <c r="C26" s="200" t="s">
        <v>538</v>
      </c>
      <c r="D26" s="201"/>
      <c r="E26" s="201">
        <v>60000</v>
      </c>
      <c r="F26" s="201">
        <v>60000</v>
      </c>
    </row>
    <row r="27" spans="1:6" ht="11.25">
      <c r="A27" s="41"/>
      <c r="B27" s="4" t="s">
        <v>565</v>
      </c>
      <c r="C27" s="5"/>
      <c r="D27" s="6"/>
      <c r="E27" s="6">
        <v>7886000</v>
      </c>
      <c r="F27" s="6">
        <v>7886000</v>
      </c>
    </row>
    <row r="28" spans="1:6" s="20" customFormat="1" ht="11.25">
      <c r="A28" s="10" t="s">
        <v>568</v>
      </c>
      <c r="B28" s="31"/>
      <c r="C28" s="31"/>
      <c r="D28" s="9"/>
      <c r="E28" s="9">
        <v>7886000</v>
      </c>
      <c r="F28" s="9">
        <v>7886000</v>
      </c>
    </row>
    <row r="29" spans="1:6" ht="78.75">
      <c r="A29" s="40" t="s">
        <v>619</v>
      </c>
      <c r="B29" s="40" t="s">
        <v>623</v>
      </c>
      <c r="C29" s="200" t="s">
        <v>524</v>
      </c>
      <c r="D29" s="201"/>
      <c r="E29" s="201">
        <v>1576000</v>
      </c>
      <c r="F29" s="201">
        <v>1576000</v>
      </c>
    </row>
    <row r="30" spans="1:6" ht="11.25">
      <c r="A30" s="41"/>
      <c r="B30" s="4" t="s">
        <v>625</v>
      </c>
      <c r="C30" s="5"/>
      <c r="D30" s="6"/>
      <c r="E30" s="6">
        <v>1576000</v>
      </c>
      <c r="F30" s="6">
        <v>1576000</v>
      </c>
    </row>
    <row r="31" spans="1:6" s="20" customFormat="1" ht="11.25">
      <c r="A31" s="10" t="s">
        <v>627</v>
      </c>
      <c r="B31" s="31"/>
      <c r="C31" s="31"/>
      <c r="D31" s="9"/>
      <c r="E31" s="9">
        <v>1576000</v>
      </c>
      <c r="F31" s="9">
        <v>1576000</v>
      </c>
    </row>
    <row r="32" spans="1:6" ht="56.25">
      <c r="A32" s="40" t="s">
        <v>628</v>
      </c>
      <c r="B32" s="40" t="s">
        <v>634</v>
      </c>
      <c r="C32" s="200" t="s">
        <v>547</v>
      </c>
      <c r="D32" s="201">
        <v>556360</v>
      </c>
      <c r="E32" s="201"/>
      <c r="F32" s="201">
        <v>556360</v>
      </c>
    </row>
    <row r="33" spans="1:6" ht="11.25">
      <c r="A33" s="41"/>
      <c r="B33" s="4" t="s">
        <v>635</v>
      </c>
      <c r="C33" s="5"/>
      <c r="D33" s="6">
        <v>556360</v>
      </c>
      <c r="E33" s="6"/>
      <c r="F33" s="6">
        <v>556360</v>
      </c>
    </row>
    <row r="34" spans="1:6" ht="67.5">
      <c r="A34" s="41"/>
      <c r="B34" s="40" t="s">
        <v>637</v>
      </c>
      <c r="C34" s="200" t="s">
        <v>547</v>
      </c>
      <c r="D34" s="201">
        <v>32400310</v>
      </c>
      <c r="E34" s="201"/>
      <c r="F34" s="201">
        <v>32400310</v>
      </c>
    </row>
    <row r="35" spans="1:6" ht="45">
      <c r="A35" s="41"/>
      <c r="B35" s="41"/>
      <c r="C35" s="200" t="s">
        <v>524</v>
      </c>
      <c r="D35" s="201"/>
      <c r="E35" s="201">
        <v>41800</v>
      </c>
      <c r="F35" s="201">
        <v>41800</v>
      </c>
    </row>
    <row r="36" spans="1:6" ht="11.25">
      <c r="A36" s="41"/>
      <c r="B36" s="4" t="s">
        <v>638</v>
      </c>
      <c r="C36" s="5"/>
      <c r="D36" s="6">
        <v>32400310</v>
      </c>
      <c r="E36" s="6">
        <v>41800</v>
      </c>
      <c r="F36" s="6">
        <v>32442110</v>
      </c>
    </row>
    <row r="37" spans="1:6" ht="90">
      <c r="A37" s="41"/>
      <c r="B37" s="40" t="s">
        <v>639</v>
      </c>
      <c r="C37" s="200" t="s">
        <v>547</v>
      </c>
      <c r="D37" s="201">
        <v>428490</v>
      </c>
      <c r="E37" s="201"/>
      <c r="F37" s="201">
        <v>428490</v>
      </c>
    </row>
    <row r="38" spans="1:6" ht="11.25">
      <c r="A38" s="41"/>
      <c r="B38" s="4" t="s">
        <v>640</v>
      </c>
      <c r="C38" s="5"/>
      <c r="D38" s="6">
        <v>428490</v>
      </c>
      <c r="E38" s="6"/>
      <c r="F38" s="6">
        <v>428490</v>
      </c>
    </row>
    <row r="39" spans="1:6" ht="56.25">
      <c r="A39" s="41"/>
      <c r="B39" s="40" t="s">
        <v>641</v>
      </c>
      <c r="C39" s="200" t="s">
        <v>547</v>
      </c>
      <c r="D39" s="201">
        <v>5053200</v>
      </c>
      <c r="E39" s="201"/>
      <c r="F39" s="201">
        <v>5053200</v>
      </c>
    </row>
    <row r="40" spans="1:6" ht="11.25">
      <c r="A40" s="41"/>
      <c r="B40" s="4" t="s">
        <v>642</v>
      </c>
      <c r="C40" s="5"/>
      <c r="D40" s="6">
        <v>5053200</v>
      </c>
      <c r="E40" s="6"/>
      <c r="F40" s="6">
        <v>5053200</v>
      </c>
    </row>
    <row r="41" spans="1:6" ht="56.25">
      <c r="A41" s="41"/>
      <c r="B41" s="40" t="s">
        <v>646</v>
      </c>
      <c r="C41" s="200" t="s">
        <v>547</v>
      </c>
      <c r="D41" s="201">
        <v>248420</v>
      </c>
      <c r="E41" s="201"/>
      <c r="F41" s="201">
        <v>248420</v>
      </c>
    </row>
    <row r="42" spans="1:6" ht="11.25">
      <c r="A42" s="41"/>
      <c r="B42" s="4" t="s">
        <v>647</v>
      </c>
      <c r="C42" s="5"/>
      <c r="D42" s="6">
        <v>248420</v>
      </c>
      <c r="E42" s="6"/>
      <c r="F42" s="6">
        <v>248420</v>
      </c>
    </row>
    <row r="43" spans="1:6" s="20" customFormat="1" ht="11.25">
      <c r="A43" s="10" t="s">
        <v>650</v>
      </c>
      <c r="B43" s="31"/>
      <c r="C43" s="31"/>
      <c r="D43" s="9">
        <v>38686780</v>
      </c>
      <c r="E43" s="9">
        <v>41800</v>
      </c>
      <c r="F43" s="9">
        <v>38728580</v>
      </c>
    </row>
    <row r="44" spans="1:6" ht="45">
      <c r="A44" s="40" t="s">
        <v>651</v>
      </c>
      <c r="B44" s="40" t="s">
        <v>653</v>
      </c>
      <c r="C44" s="200" t="s">
        <v>524</v>
      </c>
      <c r="D44" s="201"/>
      <c r="E44" s="201">
        <v>255000</v>
      </c>
      <c r="F44" s="201">
        <v>255000</v>
      </c>
    </row>
    <row r="45" spans="1:6" ht="11.25">
      <c r="A45" s="41"/>
      <c r="B45" s="4" t="s">
        <v>655</v>
      </c>
      <c r="C45" s="5"/>
      <c r="D45" s="6"/>
      <c r="E45" s="6">
        <v>255000</v>
      </c>
      <c r="F45" s="6">
        <v>255000</v>
      </c>
    </row>
    <row r="46" spans="1:6" s="20" customFormat="1" ht="11.25">
      <c r="A46" s="10" t="s">
        <v>657</v>
      </c>
      <c r="B46" s="31"/>
      <c r="C46" s="31"/>
      <c r="D46" s="9"/>
      <c r="E46" s="9">
        <v>255000</v>
      </c>
      <c r="F46" s="9">
        <v>255000</v>
      </c>
    </row>
    <row r="47" spans="1:6" ht="11.25">
      <c r="A47" s="7" t="s">
        <v>503</v>
      </c>
      <c r="B47" s="8"/>
      <c r="C47" s="8"/>
      <c r="D47" s="9">
        <v>39777890</v>
      </c>
      <c r="E47" s="9">
        <v>11176500</v>
      </c>
      <c r="F47" s="9">
        <v>50954390</v>
      </c>
    </row>
  </sheetData>
  <mergeCells count="1">
    <mergeCell ref="A3:F3"/>
  </mergeCells>
  <printOptions/>
  <pageMargins left="0.75" right="0.32" top="0.63" bottom="0.77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1">
      <selection activeCell="H1" sqref="H1"/>
    </sheetView>
  </sheetViews>
  <sheetFormatPr defaultColWidth="9.140625" defaultRowHeight="12"/>
  <cols>
    <col min="1" max="1" width="20.140625" style="194" customWidth="1"/>
    <col min="2" max="2" width="21.8515625" style="194" customWidth="1"/>
    <col min="3" max="3" width="36.421875" style="193" customWidth="1"/>
    <col min="4" max="4" width="10.7109375" style="194" customWidth="1"/>
    <col min="5" max="5" width="11.00390625" style="194" customWidth="1"/>
    <col min="6" max="6" width="11.421875" style="194" customWidth="1"/>
    <col min="7" max="16384" width="9.28125" style="194" customWidth="1"/>
  </cols>
  <sheetData>
    <row r="1" ht="12.75">
      <c r="A1" s="38" t="s">
        <v>296</v>
      </c>
    </row>
    <row r="3" spans="1:6" s="33" customFormat="1" ht="33.75">
      <c r="A3" s="14" t="s">
        <v>496</v>
      </c>
      <c r="B3" s="14" t="s">
        <v>497</v>
      </c>
      <c r="C3" s="14" t="s">
        <v>498</v>
      </c>
      <c r="D3" s="11" t="s">
        <v>501</v>
      </c>
      <c r="E3" s="11" t="s">
        <v>502</v>
      </c>
      <c r="F3" s="11" t="s">
        <v>503</v>
      </c>
    </row>
    <row r="4" spans="1:6" ht="11.25">
      <c r="A4" s="821" t="s">
        <v>516</v>
      </c>
      <c r="B4" s="789" t="s">
        <v>517</v>
      </c>
      <c r="C4" s="202" t="s">
        <v>712</v>
      </c>
      <c r="D4" s="203"/>
      <c r="E4" s="203">
        <v>180</v>
      </c>
      <c r="F4" s="203">
        <v>180</v>
      </c>
    </row>
    <row r="5" spans="1:6" ht="11.25">
      <c r="A5" s="821"/>
      <c r="B5" s="789"/>
      <c r="C5" s="204" t="s">
        <v>689</v>
      </c>
      <c r="D5" s="205"/>
      <c r="E5" s="205">
        <v>85820</v>
      </c>
      <c r="F5" s="205">
        <v>85820</v>
      </c>
    </row>
    <row r="6" spans="1:6" ht="22.5">
      <c r="A6" s="821"/>
      <c r="B6" s="790"/>
      <c r="C6" s="204" t="s">
        <v>721</v>
      </c>
      <c r="D6" s="205"/>
      <c r="E6" s="205">
        <v>39000</v>
      </c>
      <c r="F6" s="205">
        <v>39000</v>
      </c>
    </row>
    <row r="7" spans="1:6" ht="11.25">
      <c r="A7" s="822"/>
      <c r="B7" s="4" t="s">
        <v>526</v>
      </c>
      <c r="C7" s="35"/>
      <c r="D7" s="30"/>
      <c r="E7" s="30">
        <v>125000</v>
      </c>
      <c r="F7" s="30">
        <v>125000</v>
      </c>
    </row>
    <row r="8" spans="1:6" ht="11.25">
      <c r="A8" s="10" t="s">
        <v>528</v>
      </c>
      <c r="B8" s="31"/>
      <c r="C8" s="36"/>
      <c r="D8" s="32"/>
      <c r="E8" s="32">
        <v>125000</v>
      </c>
      <c r="F8" s="32">
        <v>125000</v>
      </c>
    </row>
    <row r="9" spans="1:6" ht="33.75">
      <c r="A9" s="206" t="s">
        <v>529</v>
      </c>
      <c r="B9" s="40" t="s">
        <v>533</v>
      </c>
      <c r="C9" s="204" t="s">
        <v>689</v>
      </c>
      <c r="D9" s="205"/>
      <c r="E9" s="205">
        <v>173000</v>
      </c>
      <c r="F9" s="205">
        <v>173000</v>
      </c>
    </row>
    <row r="10" spans="1:6" ht="11.25">
      <c r="A10" s="207"/>
      <c r="B10" s="4" t="s">
        <v>534</v>
      </c>
      <c r="C10" s="35"/>
      <c r="D10" s="30"/>
      <c r="E10" s="30">
        <v>173000</v>
      </c>
      <c r="F10" s="30">
        <v>173000</v>
      </c>
    </row>
    <row r="11" spans="1:6" ht="33.75">
      <c r="A11" s="207"/>
      <c r="B11" s="40" t="s">
        <v>535</v>
      </c>
      <c r="C11" s="204" t="s">
        <v>689</v>
      </c>
      <c r="D11" s="205"/>
      <c r="E11" s="205">
        <v>60000</v>
      </c>
      <c r="F11" s="205">
        <v>60000</v>
      </c>
    </row>
    <row r="12" spans="1:6" ht="11.25">
      <c r="A12" s="207"/>
      <c r="B12" s="4" t="s">
        <v>536</v>
      </c>
      <c r="C12" s="35"/>
      <c r="D12" s="30"/>
      <c r="E12" s="30">
        <v>60000</v>
      </c>
      <c r="F12" s="30">
        <v>60000</v>
      </c>
    </row>
    <row r="13" spans="1:6" ht="22.5">
      <c r="A13" s="207"/>
      <c r="B13" s="40" t="s">
        <v>537</v>
      </c>
      <c r="C13" s="204" t="s">
        <v>293</v>
      </c>
      <c r="D13" s="205"/>
      <c r="E13" s="205">
        <v>300</v>
      </c>
      <c r="F13" s="205">
        <v>300</v>
      </c>
    </row>
    <row r="14" spans="1:6" ht="22.5">
      <c r="A14" s="207"/>
      <c r="B14" s="41"/>
      <c r="C14" s="204" t="s">
        <v>707</v>
      </c>
      <c r="D14" s="205"/>
      <c r="E14" s="205">
        <v>281992</v>
      </c>
      <c r="F14" s="205">
        <v>281992</v>
      </c>
    </row>
    <row r="15" spans="1:6" ht="11.25">
      <c r="A15" s="207"/>
      <c r="B15" s="41"/>
      <c r="C15" s="204" t="s">
        <v>708</v>
      </c>
      <c r="D15" s="205"/>
      <c r="E15" s="205">
        <v>22423</v>
      </c>
      <c r="F15" s="205">
        <v>22423</v>
      </c>
    </row>
    <row r="16" spans="1:6" ht="11.25">
      <c r="A16" s="207"/>
      <c r="B16" s="41"/>
      <c r="C16" s="204" t="s">
        <v>701</v>
      </c>
      <c r="D16" s="205"/>
      <c r="E16" s="205">
        <v>55390</v>
      </c>
      <c r="F16" s="205">
        <v>55390</v>
      </c>
    </row>
    <row r="17" spans="1:6" ht="11.25">
      <c r="A17" s="207"/>
      <c r="B17" s="41"/>
      <c r="C17" s="204" t="s">
        <v>702</v>
      </c>
      <c r="D17" s="205"/>
      <c r="E17" s="205">
        <v>7460</v>
      </c>
      <c r="F17" s="205">
        <v>7460</v>
      </c>
    </row>
    <row r="18" spans="1:6" ht="11.25">
      <c r="A18" s="207"/>
      <c r="B18" s="41"/>
      <c r="C18" s="204" t="s">
        <v>710</v>
      </c>
      <c r="D18" s="205"/>
      <c r="E18" s="205">
        <v>7344</v>
      </c>
      <c r="F18" s="205">
        <v>7344</v>
      </c>
    </row>
    <row r="19" spans="1:6" ht="11.25">
      <c r="A19" s="207"/>
      <c r="B19" s="41"/>
      <c r="C19" s="204" t="s">
        <v>711</v>
      </c>
      <c r="D19" s="205"/>
      <c r="E19" s="205">
        <v>9000</v>
      </c>
      <c r="F19" s="205">
        <v>9000</v>
      </c>
    </row>
    <row r="20" spans="1:6" ht="11.25">
      <c r="A20" s="207"/>
      <c r="B20" s="41"/>
      <c r="C20" s="204" t="s">
        <v>712</v>
      </c>
      <c r="D20" s="205"/>
      <c r="E20" s="205">
        <v>100</v>
      </c>
      <c r="F20" s="205">
        <v>100</v>
      </c>
    </row>
    <row r="21" spans="1:6" ht="11.25">
      <c r="A21" s="207"/>
      <c r="B21" s="41"/>
      <c r="C21" s="204" t="s">
        <v>713</v>
      </c>
      <c r="D21" s="205"/>
      <c r="E21" s="205">
        <v>800</v>
      </c>
      <c r="F21" s="205">
        <v>800</v>
      </c>
    </row>
    <row r="22" spans="1:6" ht="11.25">
      <c r="A22" s="207"/>
      <c r="B22" s="41"/>
      <c r="C22" s="204" t="s">
        <v>689</v>
      </c>
      <c r="D22" s="205"/>
      <c r="E22" s="205">
        <v>22996</v>
      </c>
      <c r="F22" s="205">
        <v>22996</v>
      </c>
    </row>
    <row r="23" spans="1:6" ht="11.25">
      <c r="A23" s="207"/>
      <c r="B23" s="41"/>
      <c r="C23" s="204" t="s">
        <v>714</v>
      </c>
      <c r="D23" s="205"/>
      <c r="E23" s="205">
        <v>20160</v>
      </c>
      <c r="F23" s="205">
        <v>20160</v>
      </c>
    </row>
    <row r="24" spans="1:6" ht="22.5">
      <c r="A24" s="207"/>
      <c r="B24" s="41"/>
      <c r="C24" s="204" t="s">
        <v>717</v>
      </c>
      <c r="D24" s="205"/>
      <c r="E24" s="205">
        <v>6435</v>
      </c>
      <c r="F24" s="205">
        <v>6435</v>
      </c>
    </row>
    <row r="25" spans="1:6" ht="11.25">
      <c r="A25" s="207"/>
      <c r="B25" s="4" t="s">
        <v>539</v>
      </c>
      <c r="C25" s="35"/>
      <c r="D25" s="30"/>
      <c r="E25" s="30">
        <v>434400</v>
      </c>
      <c r="F25" s="30">
        <v>434400</v>
      </c>
    </row>
    <row r="26" spans="1:6" ht="11.25">
      <c r="A26" s="10" t="s">
        <v>544</v>
      </c>
      <c r="B26" s="31"/>
      <c r="C26" s="36"/>
      <c r="D26" s="32"/>
      <c r="E26" s="32">
        <v>667400</v>
      </c>
      <c r="F26" s="32">
        <v>667400</v>
      </c>
    </row>
    <row r="27" spans="1:6" ht="22.5">
      <c r="A27" s="206" t="s">
        <v>545</v>
      </c>
      <c r="B27" s="40" t="s">
        <v>546</v>
      </c>
      <c r="C27" s="204" t="s">
        <v>707</v>
      </c>
      <c r="D27" s="205">
        <v>882270</v>
      </c>
      <c r="E27" s="205">
        <v>449030</v>
      </c>
      <c r="F27" s="205">
        <v>1331300</v>
      </c>
    </row>
    <row r="28" spans="1:6" ht="11.25">
      <c r="A28" s="207"/>
      <c r="B28" s="41"/>
      <c r="C28" s="204" t="s">
        <v>701</v>
      </c>
      <c r="D28" s="205">
        <v>150615</v>
      </c>
      <c r="E28" s="205">
        <v>71270</v>
      </c>
      <c r="F28" s="205">
        <v>221885</v>
      </c>
    </row>
    <row r="29" spans="1:6" ht="11.25">
      <c r="A29" s="207"/>
      <c r="B29" s="41"/>
      <c r="C29" s="204" t="s">
        <v>702</v>
      </c>
      <c r="D29" s="205">
        <v>21615</v>
      </c>
      <c r="E29" s="205">
        <v>11000</v>
      </c>
      <c r="F29" s="205">
        <v>32615</v>
      </c>
    </row>
    <row r="30" spans="1:6" ht="11.25">
      <c r="A30" s="207"/>
      <c r="B30" s="4" t="s">
        <v>548</v>
      </c>
      <c r="C30" s="35"/>
      <c r="D30" s="30">
        <v>1054500</v>
      </c>
      <c r="E30" s="30">
        <v>531300</v>
      </c>
      <c r="F30" s="30">
        <v>1585800</v>
      </c>
    </row>
    <row r="31" spans="1:6" ht="22.5">
      <c r="A31" s="207"/>
      <c r="B31" s="40" t="s">
        <v>554</v>
      </c>
      <c r="C31" s="204" t="s">
        <v>701</v>
      </c>
      <c r="D31" s="205"/>
      <c r="E31" s="205">
        <v>3500</v>
      </c>
      <c r="F31" s="205">
        <v>3500</v>
      </c>
    </row>
    <row r="32" spans="1:6" ht="11.25">
      <c r="A32" s="207"/>
      <c r="B32" s="41"/>
      <c r="C32" s="204" t="s">
        <v>702</v>
      </c>
      <c r="D32" s="205"/>
      <c r="E32" s="205">
        <v>700</v>
      </c>
      <c r="F32" s="205">
        <v>700</v>
      </c>
    </row>
    <row r="33" spans="1:6" ht="11.25">
      <c r="A33" s="207"/>
      <c r="B33" s="41"/>
      <c r="C33" s="204" t="s">
        <v>703</v>
      </c>
      <c r="D33" s="205"/>
      <c r="E33" s="205">
        <v>29400</v>
      </c>
      <c r="F33" s="205">
        <v>29400</v>
      </c>
    </row>
    <row r="34" spans="1:6" ht="11.25">
      <c r="A34" s="207"/>
      <c r="B34" s="41"/>
      <c r="C34" s="204" t="s">
        <v>710</v>
      </c>
      <c r="D34" s="205"/>
      <c r="E34" s="205">
        <v>4000</v>
      </c>
      <c r="F34" s="205">
        <v>4000</v>
      </c>
    </row>
    <row r="35" spans="1:6" ht="11.25">
      <c r="A35" s="207"/>
      <c r="B35" s="41"/>
      <c r="C35" s="204" t="s">
        <v>689</v>
      </c>
      <c r="D35" s="205"/>
      <c r="E35" s="205">
        <v>56400</v>
      </c>
      <c r="F35" s="205">
        <v>56400</v>
      </c>
    </row>
    <row r="36" spans="1:6" ht="11.25">
      <c r="A36" s="207"/>
      <c r="B36" s="4" t="s">
        <v>555</v>
      </c>
      <c r="C36" s="35"/>
      <c r="D36" s="30"/>
      <c r="E36" s="30">
        <v>94000</v>
      </c>
      <c r="F36" s="30">
        <v>94000</v>
      </c>
    </row>
    <row r="37" spans="1:6" ht="11.25">
      <c r="A37" s="10" t="s">
        <v>558</v>
      </c>
      <c r="B37" s="31"/>
      <c r="C37" s="36"/>
      <c r="D37" s="32">
        <v>1054500</v>
      </c>
      <c r="E37" s="32">
        <v>625300</v>
      </c>
      <c r="F37" s="32">
        <v>1679800</v>
      </c>
    </row>
    <row r="38" spans="1:6" ht="33.75" customHeight="1">
      <c r="A38" s="824" t="s">
        <v>559</v>
      </c>
      <c r="B38" s="788" t="s">
        <v>560</v>
      </c>
      <c r="C38" s="204" t="s">
        <v>701</v>
      </c>
      <c r="D38" s="205">
        <v>5271</v>
      </c>
      <c r="E38" s="205"/>
      <c r="F38" s="205">
        <v>5271</v>
      </c>
    </row>
    <row r="39" spans="1:6" ht="11.25">
      <c r="A39" s="825"/>
      <c r="B39" s="789"/>
      <c r="C39" s="204" t="s">
        <v>702</v>
      </c>
      <c r="D39" s="205">
        <v>750</v>
      </c>
      <c r="E39" s="205"/>
      <c r="F39" s="205">
        <v>750</v>
      </c>
    </row>
    <row r="40" spans="1:6" ht="17.25" customHeight="1">
      <c r="A40" s="825"/>
      <c r="B40" s="790"/>
      <c r="C40" s="204" t="s">
        <v>703</v>
      </c>
      <c r="D40" s="205">
        <v>30589</v>
      </c>
      <c r="E40" s="205"/>
      <c r="F40" s="205">
        <v>30589</v>
      </c>
    </row>
    <row r="41" spans="1:6" ht="18" customHeight="1">
      <c r="A41" s="826"/>
      <c r="B41" s="4" t="s">
        <v>561</v>
      </c>
      <c r="C41" s="35"/>
      <c r="D41" s="30">
        <v>36610</v>
      </c>
      <c r="E41" s="30"/>
      <c r="F41" s="30">
        <v>36610</v>
      </c>
    </row>
    <row r="42" spans="1:6" ht="11.25">
      <c r="A42" s="10" t="s">
        <v>562</v>
      </c>
      <c r="B42" s="31"/>
      <c r="C42" s="36"/>
      <c r="D42" s="32">
        <v>36610</v>
      </c>
      <c r="E42" s="32"/>
      <c r="F42" s="32">
        <v>36610</v>
      </c>
    </row>
    <row r="43" spans="1:6" ht="33.75">
      <c r="A43" s="820" t="s">
        <v>563</v>
      </c>
      <c r="B43" s="40" t="s">
        <v>564</v>
      </c>
      <c r="C43" s="204" t="s">
        <v>111</v>
      </c>
      <c r="D43" s="205"/>
      <c r="E43" s="205">
        <v>646800</v>
      </c>
      <c r="F43" s="205">
        <v>646800</v>
      </c>
    </row>
    <row r="44" spans="1:6" ht="22.5">
      <c r="A44" s="823"/>
      <c r="B44" s="41"/>
      <c r="C44" s="204" t="s">
        <v>707</v>
      </c>
      <c r="D44" s="205"/>
      <c r="E44" s="205">
        <v>65500</v>
      </c>
      <c r="F44" s="205">
        <v>65500</v>
      </c>
    </row>
    <row r="45" spans="1:6" ht="11.25">
      <c r="A45" s="207"/>
      <c r="B45" s="41"/>
      <c r="C45" s="204" t="s">
        <v>708</v>
      </c>
      <c r="D45" s="205"/>
      <c r="E45" s="205">
        <v>5300</v>
      </c>
      <c r="F45" s="205">
        <v>5300</v>
      </c>
    </row>
    <row r="46" spans="1:6" ht="22.5">
      <c r="A46" s="207"/>
      <c r="B46" s="41"/>
      <c r="C46" s="204" t="s">
        <v>112</v>
      </c>
      <c r="D46" s="205"/>
      <c r="E46" s="205">
        <v>4886800</v>
      </c>
      <c r="F46" s="205">
        <v>4886800</v>
      </c>
    </row>
    <row r="47" spans="1:6" ht="33.75">
      <c r="A47" s="207"/>
      <c r="B47" s="41"/>
      <c r="C47" s="204" t="s">
        <v>113</v>
      </c>
      <c r="D47" s="205"/>
      <c r="E47" s="205">
        <v>266300</v>
      </c>
      <c r="F47" s="205">
        <v>266300</v>
      </c>
    </row>
    <row r="48" spans="1:6" ht="33.75">
      <c r="A48" s="207"/>
      <c r="B48" s="41"/>
      <c r="C48" s="204" t="s">
        <v>114</v>
      </c>
      <c r="D48" s="205"/>
      <c r="E48" s="205">
        <v>411000</v>
      </c>
      <c r="F48" s="205">
        <v>411000</v>
      </c>
    </row>
    <row r="49" spans="1:6" ht="33.75">
      <c r="A49" s="207"/>
      <c r="B49" s="41"/>
      <c r="C49" s="204" t="s">
        <v>115</v>
      </c>
      <c r="D49" s="205"/>
      <c r="E49" s="205">
        <v>20000</v>
      </c>
      <c r="F49" s="205">
        <v>20000</v>
      </c>
    </row>
    <row r="50" spans="1:6" ht="11.25">
      <c r="A50" s="207"/>
      <c r="B50" s="41"/>
      <c r="C50" s="204" t="s">
        <v>701</v>
      </c>
      <c r="D50" s="205"/>
      <c r="E50" s="205">
        <v>12880</v>
      </c>
      <c r="F50" s="205">
        <v>12880</v>
      </c>
    </row>
    <row r="51" spans="1:6" ht="11.25">
      <c r="A51" s="207"/>
      <c r="B51" s="41"/>
      <c r="C51" s="204" t="s">
        <v>702</v>
      </c>
      <c r="D51" s="205"/>
      <c r="E51" s="205">
        <v>1740</v>
      </c>
      <c r="F51" s="205">
        <v>1740</v>
      </c>
    </row>
    <row r="52" spans="1:6" ht="11.25">
      <c r="A52" s="207"/>
      <c r="B52" s="41"/>
      <c r="C52" s="204" t="s">
        <v>703</v>
      </c>
      <c r="D52" s="205"/>
      <c r="E52" s="205">
        <v>20000</v>
      </c>
      <c r="F52" s="205">
        <v>20000</v>
      </c>
    </row>
    <row r="53" spans="1:6" ht="33.75">
      <c r="A53" s="207"/>
      <c r="B53" s="41"/>
      <c r="C53" s="204" t="s">
        <v>116</v>
      </c>
      <c r="D53" s="205"/>
      <c r="E53" s="205">
        <v>390000</v>
      </c>
      <c r="F53" s="205">
        <v>390000</v>
      </c>
    </row>
    <row r="54" spans="1:6" ht="11.25">
      <c r="A54" s="207"/>
      <c r="B54" s="41"/>
      <c r="C54" s="204" t="s">
        <v>710</v>
      </c>
      <c r="D54" s="205"/>
      <c r="E54" s="205">
        <v>320080</v>
      </c>
      <c r="F54" s="205">
        <v>320080</v>
      </c>
    </row>
    <row r="55" spans="1:6" ht="11.25">
      <c r="A55" s="207"/>
      <c r="B55" s="41"/>
      <c r="C55" s="204" t="s">
        <v>711</v>
      </c>
      <c r="D55" s="205"/>
      <c r="E55" s="205">
        <v>204000</v>
      </c>
      <c r="F55" s="205">
        <v>204000</v>
      </c>
    </row>
    <row r="56" spans="1:6" ht="11.25">
      <c r="A56" s="207"/>
      <c r="B56" s="41"/>
      <c r="C56" s="204" t="s">
        <v>712</v>
      </c>
      <c r="D56" s="205"/>
      <c r="E56" s="205">
        <v>313000</v>
      </c>
      <c r="F56" s="205">
        <v>313000</v>
      </c>
    </row>
    <row r="57" spans="1:6" ht="11.25">
      <c r="A57" s="207"/>
      <c r="B57" s="41"/>
      <c r="C57" s="204" t="s">
        <v>713</v>
      </c>
      <c r="D57" s="205"/>
      <c r="E57" s="205">
        <v>35000</v>
      </c>
      <c r="F57" s="205">
        <v>35000</v>
      </c>
    </row>
    <row r="58" spans="1:6" ht="11.25">
      <c r="A58" s="207"/>
      <c r="B58" s="41"/>
      <c r="C58" s="204" t="s">
        <v>689</v>
      </c>
      <c r="D58" s="205"/>
      <c r="E58" s="205">
        <v>180000</v>
      </c>
      <c r="F58" s="205">
        <v>180000</v>
      </c>
    </row>
    <row r="59" spans="1:6" ht="11.25">
      <c r="A59" s="207"/>
      <c r="B59" s="41"/>
      <c r="C59" s="204" t="s">
        <v>714</v>
      </c>
      <c r="D59" s="205"/>
      <c r="E59" s="205">
        <v>4000</v>
      </c>
      <c r="F59" s="205">
        <v>4000</v>
      </c>
    </row>
    <row r="60" spans="1:6" ht="11.25">
      <c r="A60" s="207"/>
      <c r="B60" s="41"/>
      <c r="C60" s="204" t="s">
        <v>715</v>
      </c>
      <c r="D60" s="205"/>
      <c r="E60" s="205">
        <v>1000</v>
      </c>
      <c r="F60" s="205">
        <v>1000</v>
      </c>
    </row>
    <row r="61" spans="1:6" ht="11.25">
      <c r="A61" s="207"/>
      <c r="B61" s="41"/>
      <c r="C61" s="204" t="s">
        <v>716</v>
      </c>
      <c r="D61" s="205"/>
      <c r="E61" s="205">
        <v>22000</v>
      </c>
      <c r="F61" s="205">
        <v>22000</v>
      </c>
    </row>
    <row r="62" spans="1:6" ht="22.5">
      <c r="A62" s="207"/>
      <c r="B62" s="41"/>
      <c r="C62" s="204" t="s">
        <v>717</v>
      </c>
      <c r="D62" s="205"/>
      <c r="E62" s="205">
        <v>4000</v>
      </c>
      <c r="F62" s="205">
        <v>4000</v>
      </c>
    </row>
    <row r="63" spans="1:6" ht="11.25">
      <c r="A63" s="207"/>
      <c r="B63" s="41"/>
      <c r="C63" s="204" t="s">
        <v>117</v>
      </c>
      <c r="D63" s="205"/>
      <c r="E63" s="205">
        <v>15000</v>
      </c>
      <c r="F63" s="205">
        <v>15000</v>
      </c>
    </row>
    <row r="64" spans="1:6" ht="11.25">
      <c r="A64" s="207"/>
      <c r="B64" s="41"/>
      <c r="C64" s="204" t="s">
        <v>80</v>
      </c>
      <c r="D64" s="205"/>
      <c r="E64" s="205">
        <v>1600</v>
      </c>
      <c r="F64" s="205">
        <v>1600</v>
      </c>
    </row>
    <row r="65" spans="1:6" ht="22.5">
      <c r="A65" s="207"/>
      <c r="B65" s="41"/>
      <c r="C65" s="204" t="s">
        <v>725</v>
      </c>
      <c r="D65" s="205"/>
      <c r="E65" s="205">
        <v>60000</v>
      </c>
      <c r="F65" s="205">
        <v>60000</v>
      </c>
    </row>
    <row r="66" spans="1:6" ht="11.25">
      <c r="A66" s="207"/>
      <c r="B66" s="4" t="s">
        <v>565</v>
      </c>
      <c r="C66" s="35"/>
      <c r="D66" s="30"/>
      <c r="E66" s="30">
        <v>7886000</v>
      </c>
      <c r="F66" s="30">
        <v>7886000</v>
      </c>
    </row>
    <row r="67" spans="1:6" ht="11.25">
      <c r="A67" s="10" t="s">
        <v>568</v>
      </c>
      <c r="B67" s="31"/>
      <c r="C67" s="36"/>
      <c r="D67" s="32"/>
      <c r="E67" s="32">
        <v>7886000</v>
      </c>
      <c r="F67" s="32">
        <v>7886000</v>
      </c>
    </row>
    <row r="68" spans="1:6" ht="90">
      <c r="A68" s="40" t="s">
        <v>619</v>
      </c>
      <c r="B68" s="40" t="s">
        <v>623</v>
      </c>
      <c r="C68" s="204" t="s">
        <v>216</v>
      </c>
      <c r="D68" s="205"/>
      <c r="E68" s="205">
        <v>1576000</v>
      </c>
      <c r="F68" s="205">
        <v>1576000</v>
      </c>
    </row>
    <row r="69" spans="1:6" ht="11.25">
      <c r="A69" s="207"/>
      <c r="B69" s="4" t="s">
        <v>625</v>
      </c>
      <c r="C69" s="35"/>
      <c r="D69" s="30"/>
      <c r="E69" s="30">
        <v>1576000</v>
      </c>
      <c r="F69" s="30">
        <v>1576000</v>
      </c>
    </row>
    <row r="70" spans="1:6" ht="11.25">
      <c r="A70" s="10" t="s">
        <v>627</v>
      </c>
      <c r="B70" s="31"/>
      <c r="C70" s="36"/>
      <c r="D70" s="32"/>
      <c r="E70" s="32">
        <v>1576000</v>
      </c>
      <c r="F70" s="32">
        <v>1576000</v>
      </c>
    </row>
    <row r="71" spans="1:6" ht="22.5">
      <c r="A71" s="206" t="s">
        <v>628</v>
      </c>
      <c r="B71" s="40" t="s">
        <v>634</v>
      </c>
      <c r="C71" s="204" t="s">
        <v>297</v>
      </c>
      <c r="D71" s="205">
        <v>3500</v>
      </c>
      <c r="E71" s="205"/>
      <c r="F71" s="205">
        <v>3500</v>
      </c>
    </row>
    <row r="72" spans="1:6" ht="22.5">
      <c r="A72" s="207"/>
      <c r="B72" s="41"/>
      <c r="C72" s="204" t="s">
        <v>707</v>
      </c>
      <c r="D72" s="205">
        <v>231650</v>
      </c>
      <c r="E72" s="205"/>
      <c r="F72" s="205">
        <v>231650</v>
      </c>
    </row>
    <row r="73" spans="1:6" ht="11.25">
      <c r="A73" s="207"/>
      <c r="B73" s="41"/>
      <c r="C73" s="204" t="s">
        <v>708</v>
      </c>
      <c r="D73" s="205">
        <v>19100</v>
      </c>
      <c r="E73" s="205"/>
      <c r="F73" s="205">
        <v>19100</v>
      </c>
    </row>
    <row r="74" spans="1:6" ht="11.25">
      <c r="A74" s="207"/>
      <c r="B74" s="41"/>
      <c r="C74" s="204" t="s">
        <v>701</v>
      </c>
      <c r="D74" s="205">
        <v>44460</v>
      </c>
      <c r="E74" s="205"/>
      <c r="F74" s="205">
        <v>44460</v>
      </c>
    </row>
    <row r="75" spans="1:6" ht="11.25">
      <c r="A75" s="207"/>
      <c r="B75" s="41"/>
      <c r="C75" s="204" t="s">
        <v>702</v>
      </c>
      <c r="D75" s="205">
        <v>6140</v>
      </c>
      <c r="E75" s="205"/>
      <c r="F75" s="205">
        <v>6140</v>
      </c>
    </row>
    <row r="76" spans="1:6" ht="11.25">
      <c r="A76" s="207"/>
      <c r="B76" s="41"/>
      <c r="C76" s="204" t="s">
        <v>703</v>
      </c>
      <c r="D76" s="205">
        <v>9200</v>
      </c>
      <c r="E76" s="205"/>
      <c r="F76" s="205">
        <v>9200</v>
      </c>
    </row>
    <row r="77" spans="1:6" ht="11.25">
      <c r="A77" s="207"/>
      <c r="B77" s="41"/>
      <c r="C77" s="204" t="s">
        <v>710</v>
      </c>
      <c r="D77" s="205">
        <v>50610</v>
      </c>
      <c r="E77" s="205"/>
      <c r="F77" s="205">
        <v>50610</v>
      </c>
    </row>
    <row r="78" spans="1:6" ht="11.25">
      <c r="A78" s="207"/>
      <c r="B78" s="41"/>
      <c r="C78" s="204" t="s">
        <v>213</v>
      </c>
      <c r="D78" s="205">
        <v>46400</v>
      </c>
      <c r="E78" s="205"/>
      <c r="F78" s="205">
        <v>46400</v>
      </c>
    </row>
    <row r="79" spans="1:6" ht="11.25">
      <c r="A79" s="207"/>
      <c r="B79" s="41"/>
      <c r="C79" s="204" t="s">
        <v>711</v>
      </c>
      <c r="D79" s="205">
        <v>32000</v>
      </c>
      <c r="E79" s="205"/>
      <c r="F79" s="205">
        <v>32000</v>
      </c>
    </row>
    <row r="80" spans="1:6" ht="11.25">
      <c r="A80" s="207"/>
      <c r="B80" s="41"/>
      <c r="C80" s="204" t="s">
        <v>712</v>
      </c>
      <c r="D80" s="205">
        <v>85000</v>
      </c>
      <c r="E80" s="205"/>
      <c r="F80" s="205">
        <v>85000</v>
      </c>
    </row>
    <row r="81" spans="1:6" ht="11.25">
      <c r="A81" s="207"/>
      <c r="B81" s="41"/>
      <c r="C81" s="204" t="s">
        <v>713</v>
      </c>
      <c r="D81" s="205">
        <v>500</v>
      </c>
      <c r="E81" s="205"/>
      <c r="F81" s="205">
        <v>500</v>
      </c>
    </row>
    <row r="82" spans="1:6" ht="11.25">
      <c r="A82" s="207"/>
      <c r="B82" s="41"/>
      <c r="C82" s="204" t="s">
        <v>689</v>
      </c>
      <c r="D82" s="205">
        <v>15800</v>
      </c>
      <c r="E82" s="205"/>
      <c r="F82" s="205">
        <v>15800</v>
      </c>
    </row>
    <row r="83" spans="1:6" ht="11.25">
      <c r="A83" s="207"/>
      <c r="B83" s="41"/>
      <c r="C83" s="204" t="s">
        <v>714</v>
      </c>
      <c r="D83" s="205">
        <v>5000</v>
      </c>
      <c r="E83" s="205"/>
      <c r="F83" s="205">
        <v>5000</v>
      </c>
    </row>
    <row r="84" spans="1:6" ht="22.5">
      <c r="A84" s="207"/>
      <c r="B84" s="41"/>
      <c r="C84" s="204" t="s">
        <v>717</v>
      </c>
      <c r="D84" s="205">
        <v>7000</v>
      </c>
      <c r="E84" s="205"/>
      <c r="F84" s="205">
        <v>7000</v>
      </c>
    </row>
    <row r="85" spans="1:6" ht="11.25">
      <c r="A85" s="207"/>
      <c r="B85" s="4" t="s">
        <v>635</v>
      </c>
      <c r="C85" s="35"/>
      <c r="D85" s="30">
        <v>556360</v>
      </c>
      <c r="E85" s="30"/>
      <c r="F85" s="30">
        <v>556360</v>
      </c>
    </row>
    <row r="86" spans="1:6" ht="11.25">
      <c r="A86" s="207"/>
      <c r="B86" s="788" t="s">
        <v>637</v>
      </c>
      <c r="C86" s="204" t="s">
        <v>222</v>
      </c>
      <c r="D86" s="205">
        <v>31395010</v>
      </c>
      <c r="E86" s="205">
        <v>41800</v>
      </c>
      <c r="F86" s="205">
        <v>31436810</v>
      </c>
    </row>
    <row r="87" spans="1:6" ht="22.5">
      <c r="A87" s="207"/>
      <c r="B87" s="789"/>
      <c r="C87" s="204" t="s">
        <v>707</v>
      </c>
      <c r="D87" s="205">
        <v>420000</v>
      </c>
      <c r="E87" s="205"/>
      <c r="F87" s="205">
        <v>420000</v>
      </c>
    </row>
    <row r="88" spans="1:6" ht="11.25">
      <c r="A88" s="207"/>
      <c r="B88" s="789"/>
      <c r="C88" s="204" t="s">
        <v>701</v>
      </c>
      <c r="D88" s="205">
        <v>442200</v>
      </c>
      <c r="E88" s="205"/>
      <c r="F88" s="205">
        <v>442200</v>
      </c>
    </row>
    <row r="89" spans="1:6" ht="11.25">
      <c r="A89" s="207"/>
      <c r="B89" s="789"/>
      <c r="C89" s="204" t="s">
        <v>702</v>
      </c>
      <c r="D89" s="205">
        <v>10290</v>
      </c>
      <c r="E89" s="205"/>
      <c r="F89" s="205">
        <v>10290</v>
      </c>
    </row>
    <row r="90" spans="1:6" ht="11.25">
      <c r="A90" s="207"/>
      <c r="B90" s="789"/>
      <c r="C90" s="204" t="s">
        <v>710</v>
      </c>
      <c r="D90" s="205">
        <v>22810</v>
      </c>
      <c r="E90" s="205"/>
      <c r="F90" s="205">
        <v>22810</v>
      </c>
    </row>
    <row r="91" spans="1:6" ht="11.25">
      <c r="A91" s="207"/>
      <c r="B91" s="789"/>
      <c r="C91" s="204" t="s">
        <v>689</v>
      </c>
      <c r="D91" s="205">
        <v>100000</v>
      </c>
      <c r="E91" s="205"/>
      <c r="F91" s="205">
        <v>100000</v>
      </c>
    </row>
    <row r="92" spans="1:6" ht="11.25">
      <c r="A92" s="207"/>
      <c r="B92" s="790"/>
      <c r="C92" s="204" t="s">
        <v>714</v>
      </c>
      <c r="D92" s="205">
        <v>10000</v>
      </c>
      <c r="E92" s="205"/>
      <c r="F92" s="205">
        <v>10000</v>
      </c>
    </row>
    <row r="93" spans="1:6" ht="11.25">
      <c r="A93" s="207"/>
      <c r="B93" s="4" t="s">
        <v>638</v>
      </c>
      <c r="C93" s="35"/>
      <c r="D93" s="30">
        <v>32400310</v>
      </c>
      <c r="E93" s="30">
        <v>41800</v>
      </c>
      <c r="F93" s="30">
        <v>32442110</v>
      </c>
    </row>
    <row r="94" spans="1:6" ht="90">
      <c r="A94" s="207"/>
      <c r="B94" s="40" t="s">
        <v>639</v>
      </c>
      <c r="C94" s="204" t="s">
        <v>216</v>
      </c>
      <c r="D94" s="205">
        <v>428490</v>
      </c>
      <c r="E94" s="205"/>
      <c r="F94" s="205">
        <v>428490</v>
      </c>
    </row>
    <row r="95" spans="1:6" ht="11.25">
      <c r="A95" s="207"/>
      <c r="B95" s="4" t="s">
        <v>640</v>
      </c>
      <c r="C95" s="35"/>
      <c r="D95" s="30">
        <v>428490</v>
      </c>
      <c r="E95" s="30"/>
      <c r="F95" s="30">
        <v>428490</v>
      </c>
    </row>
    <row r="96" spans="1:6" ht="45">
      <c r="A96" s="207"/>
      <c r="B96" s="40" t="s">
        <v>641</v>
      </c>
      <c r="C96" s="204" t="s">
        <v>222</v>
      </c>
      <c r="D96" s="205">
        <v>5053200</v>
      </c>
      <c r="E96" s="205"/>
      <c r="F96" s="205">
        <v>5053200</v>
      </c>
    </row>
    <row r="97" spans="1:6" ht="11.25">
      <c r="A97" s="207"/>
      <c r="B97" s="4" t="s">
        <v>642</v>
      </c>
      <c r="C97" s="35"/>
      <c r="D97" s="30">
        <v>5053200</v>
      </c>
      <c r="E97" s="30"/>
      <c r="F97" s="30">
        <v>5053200</v>
      </c>
    </row>
    <row r="98" spans="1:6" ht="33.75">
      <c r="A98" s="207"/>
      <c r="B98" s="40" t="s">
        <v>646</v>
      </c>
      <c r="C98" s="204" t="s">
        <v>74</v>
      </c>
      <c r="D98" s="205">
        <v>108000</v>
      </c>
      <c r="E98" s="205"/>
      <c r="F98" s="205">
        <v>108000</v>
      </c>
    </row>
    <row r="99" spans="1:6" ht="56.25">
      <c r="A99" s="207"/>
      <c r="B99" s="41"/>
      <c r="C99" s="204" t="s">
        <v>212</v>
      </c>
      <c r="D99" s="205">
        <v>140420</v>
      </c>
      <c r="E99" s="205"/>
      <c r="F99" s="205">
        <v>140420</v>
      </c>
    </row>
    <row r="100" spans="1:6" ht="11.25">
      <c r="A100" s="207"/>
      <c r="B100" s="4" t="s">
        <v>647</v>
      </c>
      <c r="C100" s="35"/>
      <c r="D100" s="30">
        <v>248420</v>
      </c>
      <c r="E100" s="30"/>
      <c r="F100" s="30">
        <v>248420</v>
      </c>
    </row>
    <row r="101" spans="1:6" ht="11.25">
      <c r="A101" s="10" t="s">
        <v>650</v>
      </c>
      <c r="B101" s="31"/>
      <c r="C101" s="36"/>
      <c r="D101" s="32">
        <v>38686780</v>
      </c>
      <c r="E101" s="32">
        <v>41800</v>
      </c>
      <c r="F101" s="32">
        <v>38728580</v>
      </c>
    </row>
    <row r="102" spans="1:6" ht="33.75">
      <c r="A102" s="820" t="s">
        <v>651</v>
      </c>
      <c r="B102" s="40" t="s">
        <v>653</v>
      </c>
      <c r="C102" s="204" t="s">
        <v>707</v>
      </c>
      <c r="D102" s="205"/>
      <c r="E102" s="205">
        <v>98824</v>
      </c>
      <c r="F102" s="205">
        <v>98824</v>
      </c>
    </row>
    <row r="103" spans="1:6" ht="11.25">
      <c r="A103" s="821"/>
      <c r="B103" s="41"/>
      <c r="C103" s="204" t="s">
        <v>708</v>
      </c>
      <c r="D103" s="205"/>
      <c r="E103" s="205">
        <v>7692</v>
      </c>
      <c r="F103" s="205">
        <v>7692</v>
      </c>
    </row>
    <row r="104" spans="1:6" ht="11.25">
      <c r="A104" s="821"/>
      <c r="B104" s="41"/>
      <c r="C104" s="204" t="s">
        <v>701</v>
      </c>
      <c r="D104" s="205"/>
      <c r="E104" s="205">
        <v>24625</v>
      </c>
      <c r="F104" s="205">
        <v>24625</v>
      </c>
    </row>
    <row r="105" spans="1:6" ht="11.25">
      <c r="A105" s="821"/>
      <c r="B105" s="41"/>
      <c r="C105" s="204" t="s">
        <v>702</v>
      </c>
      <c r="D105" s="205"/>
      <c r="E105" s="205">
        <v>3483</v>
      </c>
      <c r="F105" s="205">
        <v>3483</v>
      </c>
    </row>
    <row r="106" spans="1:6" ht="11.25">
      <c r="A106" s="821"/>
      <c r="B106" s="41"/>
      <c r="C106" s="204" t="s">
        <v>703</v>
      </c>
      <c r="D106" s="205"/>
      <c r="E106" s="205">
        <v>68000</v>
      </c>
      <c r="F106" s="205">
        <v>68000</v>
      </c>
    </row>
    <row r="107" spans="1:6" ht="11.25">
      <c r="A107" s="821"/>
      <c r="B107" s="41"/>
      <c r="C107" s="204" t="s">
        <v>710</v>
      </c>
      <c r="D107" s="205"/>
      <c r="E107" s="205">
        <v>6500</v>
      </c>
      <c r="F107" s="205">
        <v>6500</v>
      </c>
    </row>
    <row r="108" spans="1:6" ht="11.25">
      <c r="A108" s="821"/>
      <c r="B108" s="41"/>
      <c r="C108" s="204" t="s">
        <v>711</v>
      </c>
      <c r="D108" s="205"/>
      <c r="E108" s="205">
        <v>5000</v>
      </c>
      <c r="F108" s="205">
        <v>5000</v>
      </c>
    </row>
    <row r="109" spans="1:6" ht="11.25">
      <c r="A109" s="821"/>
      <c r="B109" s="41"/>
      <c r="C109" s="204" t="s">
        <v>712</v>
      </c>
      <c r="D109" s="205"/>
      <c r="E109" s="205">
        <v>4500</v>
      </c>
      <c r="F109" s="205">
        <v>4500</v>
      </c>
    </row>
    <row r="110" spans="1:6" ht="11.25">
      <c r="A110" s="821"/>
      <c r="B110" s="41"/>
      <c r="C110" s="204" t="s">
        <v>689</v>
      </c>
      <c r="D110" s="205"/>
      <c r="E110" s="205">
        <v>33231</v>
      </c>
      <c r="F110" s="205">
        <v>33231</v>
      </c>
    </row>
    <row r="111" spans="1:6" ht="11.25">
      <c r="A111" s="821"/>
      <c r="B111" s="41"/>
      <c r="C111" s="204" t="s">
        <v>714</v>
      </c>
      <c r="D111" s="205"/>
      <c r="E111" s="205">
        <v>1000</v>
      </c>
      <c r="F111" s="205">
        <v>1000</v>
      </c>
    </row>
    <row r="112" spans="1:6" ht="22.5">
      <c r="A112" s="821"/>
      <c r="B112" s="41"/>
      <c r="C112" s="204" t="s">
        <v>717</v>
      </c>
      <c r="D112" s="205"/>
      <c r="E112" s="205">
        <v>2145</v>
      </c>
      <c r="F112" s="205">
        <v>2145</v>
      </c>
    </row>
    <row r="113" spans="1:6" ht="11.25">
      <c r="A113" s="822"/>
      <c r="B113" s="4" t="s">
        <v>655</v>
      </c>
      <c r="C113" s="35"/>
      <c r="D113" s="30"/>
      <c r="E113" s="30">
        <v>255000</v>
      </c>
      <c r="F113" s="30">
        <v>255000</v>
      </c>
    </row>
    <row r="114" spans="1:6" ht="11.25">
      <c r="A114" s="10" t="s">
        <v>657</v>
      </c>
      <c r="B114" s="31"/>
      <c r="C114" s="36"/>
      <c r="D114" s="32"/>
      <c r="E114" s="32">
        <v>255000</v>
      </c>
      <c r="F114" s="32">
        <v>255000</v>
      </c>
    </row>
    <row r="115" spans="1:6" ht="11.25">
      <c r="A115" s="7" t="s">
        <v>503</v>
      </c>
      <c r="B115" s="8"/>
      <c r="C115" s="37"/>
      <c r="D115" s="32">
        <v>39777890</v>
      </c>
      <c r="E115" s="32">
        <v>11176500</v>
      </c>
      <c r="F115" s="32">
        <v>50954390</v>
      </c>
    </row>
  </sheetData>
  <mergeCells count="7">
    <mergeCell ref="B86:B92"/>
    <mergeCell ref="A102:A113"/>
    <mergeCell ref="A43:A44"/>
    <mergeCell ref="A4:A7"/>
    <mergeCell ref="B4:B6"/>
    <mergeCell ref="A38:A41"/>
    <mergeCell ref="B38:B40"/>
  </mergeCells>
  <printOptions/>
  <pageMargins left="0.75" right="0.52" top="0.58" bottom="0.7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H1" sqref="H1"/>
    </sheetView>
  </sheetViews>
  <sheetFormatPr defaultColWidth="9.140625" defaultRowHeight="12"/>
  <cols>
    <col min="1" max="1" width="4.8515625" style="95" customWidth="1"/>
    <col min="2" max="2" width="8.421875" style="95" customWidth="1"/>
    <col min="3" max="3" width="5.7109375" style="95" customWidth="1"/>
    <col min="4" max="4" width="81.00390625" style="96" customWidth="1"/>
    <col min="5" max="5" width="17.28125" style="52" customWidth="1"/>
    <col min="6" max="16384" width="10.7109375" style="52" customWidth="1"/>
  </cols>
  <sheetData>
    <row r="1" spans="1:5" s="43" customFormat="1" ht="39" customHeight="1">
      <c r="A1" s="827" t="s">
        <v>380</v>
      </c>
      <c r="B1" s="827"/>
      <c r="C1" s="827"/>
      <c r="D1" s="827"/>
      <c r="E1" s="827"/>
    </row>
    <row r="2" spans="1:5" s="43" customFormat="1" ht="15" customHeight="1" thickBot="1">
      <c r="A2" s="44"/>
      <c r="B2" s="44"/>
      <c r="C2" s="44"/>
      <c r="D2" s="45"/>
      <c r="E2" s="46"/>
    </row>
    <row r="3" spans="1:5" ht="19.5" customHeight="1" thickBot="1">
      <c r="A3" s="47" t="s">
        <v>381</v>
      </c>
      <c r="B3" s="48" t="s">
        <v>382</v>
      </c>
      <c r="C3" s="49" t="s">
        <v>383</v>
      </c>
      <c r="D3" s="50" t="s">
        <v>384</v>
      </c>
      <c r="E3" s="51" t="s">
        <v>385</v>
      </c>
    </row>
    <row r="4" spans="1:5" ht="13.5" thickBot="1">
      <c r="A4" s="64">
        <v>700</v>
      </c>
      <c r="B4" s="53"/>
      <c r="C4" s="54"/>
      <c r="D4" s="55" t="s">
        <v>387</v>
      </c>
      <c r="E4" s="56">
        <f>SUM(E5)</f>
        <v>9140000</v>
      </c>
    </row>
    <row r="5" spans="1:5" ht="12.75">
      <c r="A5" s="59"/>
      <c r="B5" s="65">
        <v>70005</v>
      </c>
      <c r="C5" s="66"/>
      <c r="D5" s="67" t="s">
        <v>388</v>
      </c>
      <c r="E5" s="58">
        <f>SUM(E6:E6)</f>
        <v>9140000</v>
      </c>
    </row>
    <row r="6" spans="1:5" ht="23.25" thickBot="1">
      <c r="A6" s="59"/>
      <c r="B6" s="65"/>
      <c r="C6" s="61">
        <v>2350</v>
      </c>
      <c r="D6" s="62" t="s">
        <v>386</v>
      </c>
      <c r="E6" s="63">
        <v>9140000</v>
      </c>
    </row>
    <row r="7" spans="1:5" ht="13.5" thickBot="1">
      <c r="A7" s="68">
        <v>750</v>
      </c>
      <c r="B7" s="69"/>
      <c r="C7" s="54"/>
      <c r="D7" s="55" t="s">
        <v>389</v>
      </c>
      <c r="E7" s="56">
        <f>SUM(E8,E10)</f>
        <v>1645000</v>
      </c>
    </row>
    <row r="8" spans="1:5" ht="12.75" customHeight="1">
      <c r="A8" s="70"/>
      <c r="B8" s="71">
        <v>75011</v>
      </c>
      <c r="C8" s="72"/>
      <c r="D8" s="73" t="s">
        <v>390</v>
      </c>
      <c r="E8" s="74">
        <f>SUM(E9:E9)</f>
        <v>1645000</v>
      </c>
    </row>
    <row r="9" spans="1:5" ht="23.25" thickBot="1">
      <c r="A9" s="75"/>
      <c r="B9" s="76"/>
      <c r="C9" s="61">
        <v>2350</v>
      </c>
      <c r="D9" s="77" t="s">
        <v>386</v>
      </c>
      <c r="E9" s="78">
        <f>25000+1620000</f>
        <v>1645000</v>
      </c>
    </row>
    <row r="10" spans="1:5" ht="12.75" customHeight="1" hidden="1">
      <c r="A10" s="70"/>
      <c r="B10" s="71">
        <v>75020</v>
      </c>
      <c r="C10" s="72"/>
      <c r="D10" s="73" t="s">
        <v>391</v>
      </c>
      <c r="E10" s="74">
        <f>SUM(E11:E11)</f>
        <v>0</v>
      </c>
    </row>
    <row r="11" spans="1:5" ht="23.25" hidden="1" thickBot="1">
      <c r="A11" s="75"/>
      <c r="B11" s="76"/>
      <c r="C11" s="79">
        <v>235</v>
      </c>
      <c r="D11" s="77" t="s">
        <v>386</v>
      </c>
      <c r="E11" s="78"/>
    </row>
    <row r="12" spans="1:5" ht="13.5" hidden="1" thickBot="1">
      <c r="A12" s="64">
        <v>89</v>
      </c>
      <c r="B12" s="53"/>
      <c r="C12" s="54"/>
      <c r="D12" s="55" t="s">
        <v>392</v>
      </c>
      <c r="E12" s="56">
        <f>SUM(E13)</f>
        <v>0</v>
      </c>
    </row>
    <row r="13" spans="1:5" ht="13.5" hidden="1" thickBot="1">
      <c r="A13" s="59"/>
      <c r="B13" s="65">
        <v>8982</v>
      </c>
      <c r="C13" s="66"/>
      <c r="D13" s="80" t="s">
        <v>393</v>
      </c>
      <c r="E13" s="81">
        <f>SUM(E14)</f>
        <v>0</v>
      </c>
    </row>
    <row r="14" spans="1:5" ht="23.25" hidden="1" thickBot="1">
      <c r="A14" s="59"/>
      <c r="B14" s="65"/>
      <c r="C14" s="61">
        <v>88</v>
      </c>
      <c r="D14" s="62" t="s">
        <v>394</v>
      </c>
      <c r="E14" s="63"/>
    </row>
    <row r="15" spans="1:5" ht="13.5" hidden="1" thickBot="1">
      <c r="A15" s="82"/>
      <c r="B15" s="83"/>
      <c r="C15" s="61">
        <v>81</v>
      </c>
      <c r="D15" s="62" t="s">
        <v>395</v>
      </c>
      <c r="E15" s="84"/>
    </row>
    <row r="16" spans="1:5" ht="13.5" customHeight="1" thickBot="1">
      <c r="A16" s="64">
        <v>754</v>
      </c>
      <c r="B16" s="53"/>
      <c r="C16" s="54"/>
      <c r="D16" s="55" t="s">
        <v>396</v>
      </c>
      <c r="E16" s="56">
        <f>SUM(E17,E19)</f>
        <v>22000</v>
      </c>
    </row>
    <row r="17" spans="1:5" ht="16.5" customHeight="1" hidden="1">
      <c r="A17" s="59"/>
      <c r="B17" s="65">
        <v>75405</v>
      </c>
      <c r="C17" s="66"/>
      <c r="D17" s="57" t="s">
        <v>397</v>
      </c>
      <c r="E17" s="58">
        <f>SUM(E18:E18)</f>
        <v>0</v>
      </c>
    </row>
    <row r="18" spans="1:5" ht="22.5" hidden="1">
      <c r="A18" s="85"/>
      <c r="B18" s="60"/>
      <c r="C18" s="61">
        <v>235</v>
      </c>
      <c r="D18" s="86" t="s">
        <v>386</v>
      </c>
      <c r="E18" s="63"/>
    </row>
    <row r="19" spans="1:5" ht="16.5" customHeight="1">
      <c r="A19" s="59"/>
      <c r="B19" s="65">
        <v>75411</v>
      </c>
      <c r="C19" s="66"/>
      <c r="D19" s="57" t="s">
        <v>398</v>
      </c>
      <c r="E19" s="58">
        <f>SUM(E20:E20)</f>
        <v>22000</v>
      </c>
    </row>
    <row r="20" spans="1:5" ht="23.25" thickBot="1">
      <c r="A20" s="59"/>
      <c r="B20" s="60"/>
      <c r="C20" s="61">
        <v>2350</v>
      </c>
      <c r="D20" s="62" t="s">
        <v>386</v>
      </c>
      <c r="E20" s="63">
        <v>22000</v>
      </c>
    </row>
    <row r="21" spans="1:5" ht="14.25" customHeight="1" hidden="1" thickBot="1">
      <c r="A21" s="64">
        <v>851</v>
      </c>
      <c r="B21" s="53"/>
      <c r="C21" s="54"/>
      <c r="D21" s="55" t="s">
        <v>399</v>
      </c>
      <c r="E21" s="56">
        <f>SUM(E22)</f>
        <v>0</v>
      </c>
    </row>
    <row r="22" spans="1:5" ht="15.75" customHeight="1" hidden="1">
      <c r="A22" s="59"/>
      <c r="B22" s="65">
        <v>85132</v>
      </c>
      <c r="C22" s="66"/>
      <c r="D22" s="80" t="s">
        <v>400</v>
      </c>
      <c r="E22" s="81">
        <f>SUM(E23)</f>
        <v>0</v>
      </c>
    </row>
    <row r="23" spans="1:5" ht="23.25" hidden="1" thickBot="1">
      <c r="A23" s="59"/>
      <c r="B23" s="65"/>
      <c r="C23" s="87">
        <v>235</v>
      </c>
      <c r="D23" s="77" t="s">
        <v>386</v>
      </c>
      <c r="E23" s="78"/>
    </row>
    <row r="24" spans="1:5" ht="13.5" customHeight="1" thickBot="1">
      <c r="A24" s="64">
        <v>852</v>
      </c>
      <c r="B24" s="53"/>
      <c r="C24" s="54"/>
      <c r="D24" s="55" t="s">
        <v>401</v>
      </c>
      <c r="E24" s="56">
        <f>SUM(E25,E27)</f>
        <v>22000</v>
      </c>
    </row>
    <row r="25" spans="1:5" ht="12.75" customHeight="1">
      <c r="A25" s="59"/>
      <c r="B25" s="65">
        <v>85203</v>
      </c>
      <c r="C25" s="66"/>
      <c r="D25" s="80" t="s">
        <v>402</v>
      </c>
      <c r="E25" s="58">
        <f>SUM(E26:E26)</f>
        <v>7000</v>
      </c>
    </row>
    <row r="26" spans="1:5" ht="22.5">
      <c r="A26" s="59"/>
      <c r="B26" s="65"/>
      <c r="C26" s="61">
        <v>2350</v>
      </c>
      <c r="D26" s="77" t="s">
        <v>386</v>
      </c>
      <c r="E26" s="63">
        <v>7000</v>
      </c>
    </row>
    <row r="27" spans="1:5" ht="12.75">
      <c r="A27" s="59"/>
      <c r="B27" s="65">
        <v>85228</v>
      </c>
      <c r="C27" s="66"/>
      <c r="D27" s="80" t="s">
        <v>403</v>
      </c>
      <c r="E27" s="58">
        <f>SUM(E28:E28)</f>
        <v>15000</v>
      </c>
    </row>
    <row r="28" spans="1:5" ht="23.25" thickBot="1">
      <c r="A28" s="59"/>
      <c r="B28" s="65"/>
      <c r="C28" s="61">
        <v>2350</v>
      </c>
      <c r="D28" s="77" t="s">
        <v>386</v>
      </c>
      <c r="E28" s="63">
        <v>15000</v>
      </c>
    </row>
    <row r="29" spans="1:5" ht="14.25" customHeight="1" thickBot="1">
      <c r="A29" s="64"/>
      <c r="B29" s="53"/>
      <c r="C29" s="54"/>
      <c r="D29" s="88" t="s">
        <v>404</v>
      </c>
      <c r="E29" s="89">
        <f>SUM(E4,E7,E16,E21,E24)</f>
        <v>10829000</v>
      </c>
    </row>
    <row r="30" spans="1:5" ht="12.75">
      <c r="A30" s="90"/>
      <c r="B30" s="90"/>
      <c r="C30" s="91"/>
      <c r="D30" s="92"/>
      <c r="E30" s="93"/>
    </row>
    <row r="31" spans="1:5" s="43" customFormat="1" ht="27" customHeight="1">
      <c r="A31" s="828" t="s">
        <v>405</v>
      </c>
      <c r="B31" s="828"/>
      <c r="C31" s="828"/>
      <c r="D31" s="828"/>
      <c r="E31" s="828"/>
    </row>
    <row r="32" spans="1:5" s="43" customFormat="1" ht="9.75" customHeight="1" thickBot="1">
      <c r="A32" s="44"/>
      <c r="B32" s="44"/>
      <c r="C32" s="44"/>
      <c r="D32" s="45"/>
      <c r="E32" s="46"/>
    </row>
    <row r="33" spans="1:5" ht="15.75" customHeight="1" thickBot="1">
      <c r="A33" s="47" t="s">
        <v>381</v>
      </c>
      <c r="B33" s="48" t="s">
        <v>382</v>
      </c>
      <c r="C33" s="49" t="s">
        <v>383</v>
      </c>
      <c r="D33" s="50" t="s">
        <v>384</v>
      </c>
      <c r="E33" s="51" t="s">
        <v>385</v>
      </c>
    </row>
    <row r="34" spans="1:5" ht="13.5" thickBot="1">
      <c r="A34" s="64">
        <v>700</v>
      </c>
      <c r="B34" s="53"/>
      <c r="C34" s="54"/>
      <c r="D34" s="55" t="s">
        <v>387</v>
      </c>
      <c r="E34" s="56">
        <f>SUM(E35)</f>
        <v>2285000</v>
      </c>
    </row>
    <row r="35" spans="1:5" ht="12.75">
      <c r="A35" s="59"/>
      <c r="B35" s="65">
        <v>70005</v>
      </c>
      <c r="C35" s="66"/>
      <c r="D35" s="67" t="s">
        <v>388</v>
      </c>
      <c r="E35" s="58">
        <f>SUM(E36:E36)</f>
        <v>2285000</v>
      </c>
    </row>
    <row r="36" spans="1:5" ht="23.25" thickBot="1">
      <c r="A36" s="59"/>
      <c r="B36" s="65"/>
      <c r="C36" s="61">
        <v>2360</v>
      </c>
      <c r="D36" s="62" t="s">
        <v>406</v>
      </c>
      <c r="E36" s="63">
        <f>E6*25%</f>
        <v>2285000</v>
      </c>
    </row>
    <row r="37" spans="1:5" ht="13.5" thickBot="1">
      <c r="A37" s="68">
        <v>750</v>
      </c>
      <c r="B37" s="69"/>
      <c r="C37" s="54"/>
      <c r="D37" s="55" t="s">
        <v>389</v>
      </c>
      <c r="E37" s="56">
        <f>SUM(E38)</f>
        <v>82250</v>
      </c>
    </row>
    <row r="38" spans="1:5" ht="12.75" customHeight="1">
      <c r="A38" s="70"/>
      <c r="B38" s="71">
        <v>75011</v>
      </c>
      <c r="C38" s="72"/>
      <c r="D38" s="73" t="s">
        <v>390</v>
      </c>
      <c r="E38" s="74">
        <f>SUM(E39:E39)</f>
        <v>82250</v>
      </c>
    </row>
    <row r="39" spans="1:5" ht="23.25" thickBot="1">
      <c r="A39" s="75"/>
      <c r="B39" s="76"/>
      <c r="C39" s="61">
        <v>2360</v>
      </c>
      <c r="D39" s="77" t="s">
        <v>406</v>
      </c>
      <c r="E39" s="78">
        <f>E9*5%</f>
        <v>82250</v>
      </c>
    </row>
    <row r="40" spans="1:5" ht="15" customHeight="1" thickBot="1">
      <c r="A40" s="64">
        <v>754</v>
      </c>
      <c r="B40" s="53"/>
      <c r="C40" s="54"/>
      <c r="D40" s="55" t="s">
        <v>396</v>
      </c>
      <c r="E40" s="56">
        <f>SUM(E41,E43)</f>
        <v>1100</v>
      </c>
    </row>
    <row r="41" spans="1:5" ht="16.5" customHeight="1" hidden="1">
      <c r="A41" s="59"/>
      <c r="B41" s="65">
        <v>75405</v>
      </c>
      <c r="C41" s="66"/>
      <c r="D41" s="57" t="s">
        <v>397</v>
      </c>
      <c r="E41" s="58">
        <f>SUM(E42:E42)</f>
        <v>0</v>
      </c>
    </row>
    <row r="42" spans="1:5" ht="22.5" hidden="1">
      <c r="A42" s="85"/>
      <c r="B42" s="60"/>
      <c r="C42" s="61">
        <v>236</v>
      </c>
      <c r="D42" s="86" t="s">
        <v>406</v>
      </c>
      <c r="E42" s="63"/>
    </row>
    <row r="43" spans="1:5" ht="16.5" customHeight="1">
      <c r="A43" s="59"/>
      <c r="B43" s="65">
        <v>75411</v>
      </c>
      <c r="C43" s="66"/>
      <c r="D43" s="57" t="s">
        <v>398</v>
      </c>
      <c r="E43" s="58">
        <f>SUM(E44:E44)</f>
        <v>1100</v>
      </c>
    </row>
    <row r="44" spans="1:5" ht="23.25" thickBot="1">
      <c r="A44" s="59"/>
      <c r="B44" s="60"/>
      <c r="C44" s="87">
        <v>2360</v>
      </c>
      <c r="D44" s="62" t="s">
        <v>406</v>
      </c>
      <c r="E44" s="63">
        <f>E20*5%</f>
        <v>1100</v>
      </c>
    </row>
    <row r="45" spans="1:5" ht="13.5" customHeight="1" thickBot="1">
      <c r="A45" s="64">
        <v>852</v>
      </c>
      <c r="B45" s="53"/>
      <c r="C45" s="54"/>
      <c r="D45" s="55" t="s">
        <v>401</v>
      </c>
      <c r="E45" s="56">
        <f>SUM(E46,E48)</f>
        <v>1100</v>
      </c>
    </row>
    <row r="46" spans="1:5" ht="12.75" customHeight="1">
      <c r="A46" s="59"/>
      <c r="B46" s="65">
        <v>85203</v>
      </c>
      <c r="C46" s="66"/>
      <c r="D46" s="80" t="s">
        <v>402</v>
      </c>
      <c r="E46" s="58">
        <f>SUM(E47:E47)</f>
        <v>350</v>
      </c>
    </row>
    <row r="47" spans="1:5" ht="22.5">
      <c r="A47" s="59"/>
      <c r="B47" s="65"/>
      <c r="C47" s="61">
        <v>2360</v>
      </c>
      <c r="D47" s="77" t="s">
        <v>406</v>
      </c>
      <c r="E47" s="63">
        <f>E26*5%</f>
        <v>350</v>
      </c>
    </row>
    <row r="48" spans="1:5" ht="12.75">
      <c r="A48" s="59"/>
      <c r="B48" s="65">
        <v>85228</v>
      </c>
      <c r="C48" s="66"/>
      <c r="D48" s="80" t="s">
        <v>403</v>
      </c>
      <c r="E48" s="58">
        <f>SUM(E49:E49)</f>
        <v>750</v>
      </c>
    </row>
    <row r="49" spans="1:5" ht="23.25" thickBot="1">
      <c r="A49" s="59"/>
      <c r="B49" s="65"/>
      <c r="C49" s="61">
        <v>2360</v>
      </c>
      <c r="D49" s="77" t="s">
        <v>406</v>
      </c>
      <c r="E49" s="63">
        <f>E28*5%</f>
        <v>750</v>
      </c>
    </row>
    <row r="50" spans="1:5" ht="15" customHeight="1" thickBot="1">
      <c r="A50" s="64"/>
      <c r="B50" s="53"/>
      <c r="C50" s="54"/>
      <c r="D50" s="88" t="s">
        <v>404</v>
      </c>
      <c r="E50" s="89">
        <f>SUM(E34,E37,E40,E45)</f>
        <v>2369450</v>
      </c>
    </row>
    <row r="51" spans="1:5" ht="12.75">
      <c r="A51" s="94"/>
      <c r="E51" s="97"/>
    </row>
  </sheetData>
  <mergeCells count="2">
    <mergeCell ref="A1:E1"/>
    <mergeCell ref="A31:E31"/>
  </mergeCells>
  <printOptions/>
  <pageMargins left="0.84" right="0.31496062992125984" top="0.89" bottom="0.7874015748031497" header="0.1968503937007874" footer="0.590551181102362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1"/>
  <sheetViews>
    <sheetView workbookViewId="0" topLeftCell="A1">
      <selection activeCell="G1" sqref="G1"/>
    </sheetView>
  </sheetViews>
  <sheetFormatPr defaultColWidth="9.140625" defaultRowHeight="12"/>
  <cols>
    <col min="1" max="1" width="4.00390625" style="160" customWidth="1"/>
    <col min="2" max="2" width="38.8515625" style="167" customWidth="1"/>
    <col min="3" max="3" width="13.00390625" style="167" customWidth="1"/>
    <col min="4" max="4" width="13.7109375" style="160" customWidth="1"/>
    <col min="5" max="5" width="14.00390625" style="170" customWidth="1"/>
    <col min="6" max="6" width="13.8515625" style="160" customWidth="1"/>
    <col min="7" max="7" width="15.28125" style="170" customWidth="1"/>
    <col min="8" max="16384" width="10.7109375" style="160" customWidth="1"/>
  </cols>
  <sheetData>
    <row r="1" spans="2:7" s="217" customFormat="1" ht="21" customHeight="1">
      <c r="B1" s="218"/>
      <c r="C1" s="218"/>
      <c r="E1" s="219"/>
      <c r="G1" s="22" t="s">
        <v>763</v>
      </c>
    </row>
    <row r="2" spans="1:7" s="217" customFormat="1" ht="44.25" customHeight="1">
      <c r="A2" s="836" t="s">
        <v>788</v>
      </c>
      <c r="B2" s="836"/>
      <c r="C2" s="836"/>
      <c r="D2" s="836"/>
      <c r="E2" s="836"/>
      <c r="F2" s="836"/>
      <c r="G2" s="836"/>
    </row>
    <row r="3" spans="1:7" s="217" customFormat="1" ht="4.5" customHeight="1">
      <c r="A3" s="221"/>
      <c r="B3" s="221"/>
      <c r="C3" s="221"/>
      <c r="D3" s="221"/>
      <c r="E3" s="221"/>
      <c r="F3" s="221"/>
      <c r="G3" s="221"/>
    </row>
    <row r="4" spans="1:7" s="229" customFormat="1" ht="31.5">
      <c r="A4" s="222" t="s">
        <v>749</v>
      </c>
      <c r="B4" s="223" t="s">
        <v>789</v>
      </c>
      <c r="C4" s="224"/>
      <c r="D4" s="225" t="s">
        <v>790</v>
      </c>
      <c r="E4" s="226" t="s">
        <v>792</v>
      </c>
      <c r="F4" s="227" t="s">
        <v>793</v>
      </c>
      <c r="G4" s="228" t="s">
        <v>794</v>
      </c>
    </row>
    <row r="5" spans="1:7" s="229" customFormat="1" ht="9.75" customHeight="1">
      <c r="A5" s="230">
        <v>1</v>
      </c>
      <c r="B5" s="231">
        <v>2</v>
      </c>
      <c r="C5" s="232"/>
      <c r="D5" s="233">
        <v>3</v>
      </c>
      <c r="E5" s="234">
        <v>4</v>
      </c>
      <c r="F5" s="235">
        <v>5</v>
      </c>
      <c r="G5" s="236">
        <v>6</v>
      </c>
    </row>
    <row r="6" spans="1:7" s="244" customFormat="1" ht="21.75" customHeight="1">
      <c r="A6" s="237" t="s">
        <v>795</v>
      </c>
      <c r="B6" s="238"/>
      <c r="C6" s="239"/>
      <c r="D6" s="240">
        <v>58600337</v>
      </c>
      <c r="E6" s="241">
        <v>307649</v>
      </c>
      <c r="F6" s="242">
        <v>58591201</v>
      </c>
      <c r="G6" s="243">
        <v>5823830</v>
      </c>
    </row>
    <row r="7" spans="1:7" s="217" customFormat="1" ht="12.75" hidden="1">
      <c r="A7" s="245"/>
      <c r="B7" s="246" t="s">
        <v>796</v>
      </c>
      <c r="C7" s="247"/>
      <c r="D7" s="248"/>
      <c r="E7" s="249"/>
      <c r="F7" s="250"/>
      <c r="G7" s="251"/>
    </row>
    <row r="8" spans="1:7" s="217" customFormat="1" ht="12.75">
      <c r="A8" s="252">
        <v>1</v>
      </c>
      <c r="B8" s="253" t="s">
        <v>776</v>
      </c>
      <c r="C8" s="254"/>
      <c r="D8" s="255">
        <v>26504437</v>
      </c>
      <c r="E8" s="256">
        <v>170001</v>
      </c>
      <c r="F8" s="257">
        <v>26494422</v>
      </c>
      <c r="G8" s="251">
        <v>3239118</v>
      </c>
    </row>
    <row r="9" spans="1:7" s="217" customFormat="1" ht="12.75">
      <c r="A9" s="252">
        <v>2</v>
      </c>
      <c r="B9" s="253" t="s">
        <v>777</v>
      </c>
      <c r="C9" s="254"/>
      <c r="D9" s="255">
        <v>32095900</v>
      </c>
      <c r="E9" s="256">
        <v>137648</v>
      </c>
      <c r="F9" s="257">
        <v>32096779</v>
      </c>
      <c r="G9" s="251">
        <v>2584712</v>
      </c>
    </row>
    <row r="10" spans="1:7" s="217" customFormat="1" ht="12.75" hidden="1">
      <c r="A10" s="252"/>
      <c r="B10" s="253" t="s">
        <v>797</v>
      </c>
      <c r="C10" s="254"/>
      <c r="D10" s="255"/>
      <c r="E10" s="256"/>
      <c r="F10" s="257"/>
      <c r="G10" s="251"/>
    </row>
    <row r="11" spans="1:7" s="217" customFormat="1" ht="22.5" hidden="1">
      <c r="A11" s="258">
        <v>5</v>
      </c>
      <c r="B11" s="259" t="s">
        <v>798</v>
      </c>
      <c r="C11" s="260"/>
      <c r="D11" s="261">
        <v>0</v>
      </c>
      <c r="E11" s="262">
        <v>0</v>
      </c>
      <c r="F11" s="263">
        <v>0</v>
      </c>
      <c r="G11" s="251">
        <v>0</v>
      </c>
    </row>
    <row r="12" spans="1:7" s="244" customFormat="1" ht="14.25" customHeight="1">
      <c r="A12" s="829" t="s">
        <v>799</v>
      </c>
      <c r="B12" s="833"/>
      <c r="C12" s="834"/>
      <c r="D12" s="240">
        <v>28833247</v>
      </c>
      <c r="E12" s="241">
        <v>19912930</v>
      </c>
      <c r="F12" s="242">
        <v>28912483</v>
      </c>
      <c r="G12" s="243">
        <v>21015020</v>
      </c>
    </row>
    <row r="13" spans="1:7" s="217" customFormat="1" ht="12.75" hidden="1">
      <c r="A13" s="245">
        <v>1</v>
      </c>
      <c r="B13" s="246" t="s">
        <v>800</v>
      </c>
      <c r="C13" s="247"/>
      <c r="D13" s="248"/>
      <c r="E13" s="249"/>
      <c r="F13" s="250"/>
      <c r="G13" s="251"/>
    </row>
    <row r="14" spans="1:7" s="217" customFormat="1" ht="12.75">
      <c r="A14" s="245">
        <v>1</v>
      </c>
      <c r="B14" s="253" t="s">
        <v>801</v>
      </c>
      <c r="C14" s="247"/>
      <c r="D14" s="255">
        <v>553759</v>
      </c>
      <c r="E14" s="256">
        <v>386040</v>
      </c>
      <c r="F14" s="250">
        <v>547267</v>
      </c>
      <c r="G14" s="251">
        <v>427723</v>
      </c>
    </row>
    <row r="15" spans="1:7" s="217" customFormat="1" ht="12.75">
      <c r="A15" s="245">
        <v>2</v>
      </c>
      <c r="B15" s="253" t="s">
        <v>802</v>
      </c>
      <c r="C15" s="247"/>
      <c r="D15" s="255">
        <v>940416</v>
      </c>
      <c r="E15" s="256">
        <v>678500</v>
      </c>
      <c r="F15" s="250">
        <v>976457</v>
      </c>
      <c r="G15" s="251">
        <v>529192</v>
      </c>
    </row>
    <row r="16" spans="1:7" s="217" customFormat="1" ht="12.75">
      <c r="A16" s="245">
        <v>3</v>
      </c>
      <c r="B16" s="253" t="s">
        <v>803</v>
      </c>
      <c r="C16" s="247"/>
      <c r="D16" s="255">
        <v>951874</v>
      </c>
      <c r="E16" s="256">
        <v>639080</v>
      </c>
      <c r="F16" s="250">
        <v>951874</v>
      </c>
      <c r="G16" s="251">
        <v>681811</v>
      </c>
    </row>
    <row r="17" spans="1:7" s="217" customFormat="1" ht="12.75">
      <c r="A17" s="245">
        <v>4</v>
      </c>
      <c r="B17" s="253" t="s">
        <v>804</v>
      </c>
      <c r="C17" s="247"/>
      <c r="D17" s="255">
        <v>781956</v>
      </c>
      <c r="E17" s="256">
        <v>533600</v>
      </c>
      <c r="F17" s="250">
        <v>780789</v>
      </c>
      <c r="G17" s="251">
        <v>573330</v>
      </c>
    </row>
    <row r="18" spans="1:7" s="217" customFormat="1" ht="12.75">
      <c r="A18" s="245">
        <v>5</v>
      </c>
      <c r="B18" s="253" t="s">
        <v>805</v>
      </c>
      <c r="C18" s="247"/>
      <c r="D18" s="255">
        <v>567430</v>
      </c>
      <c r="E18" s="256">
        <v>391800</v>
      </c>
      <c r="F18" s="250">
        <v>567430</v>
      </c>
      <c r="G18" s="251">
        <v>377488</v>
      </c>
    </row>
    <row r="19" spans="1:7" s="217" customFormat="1" ht="12.75">
      <c r="A19" s="245">
        <v>6</v>
      </c>
      <c r="B19" s="253" t="s">
        <v>806</v>
      </c>
      <c r="C19" s="247"/>
      <c r="D19" s="255">
        <v>686838</v>
      </c>
      <c r="E19" s="256">
        <v>478560</v>
      </c>
      <c r="F19" s="250">
        <v>686838</v>
      </c>
      <c r="G19" s="251">
        <v>555083</v>
      </c>
    </row>
    <row r="20" spans="1:7" s="217" customFormat="1" ht="12.75">
      <c r="A20" s="245">
        <v>7</v>
      </c>
      <c r="B20" s="253" t="s">
        <v>807</v>
      </c>
      <c r="C20" s="247"/>
      <c r="D20" s="255">
        <v>750588</v>
      </c>
      <c r="E20" s="256">
        <v>508800</v>
      </c>
      <c r="F20" s="250">
        <v>748588</v>
      </c>
      <c r="G20" s="251">
        <v>575799</v>
      </c>
    </row>
    <row r="21" spans="1:7" s="217" customFormat="1" ht="12.75">
      <c r="A21" s="245">
        <v>9</v>
      </c>
      <c r="B21" s="253" t="s">
        <v>808</v>
      </c>
      <c r="C21" s="247"/>
      <c r="D21" s="255">
        <v>757809</v>
      </c>
      <c r="E21" s="256">
        <v>528600</v>
      </c>
      <c r="F21" s="250">
        <v>769169</v>
      </c>
      <c r="G21" s="251">
        <v>576795</v>
      </c>
    </row>
    <row r="22" spans="1:7" s="217" customFormat="1" ht="12.75">
      <c r="A22" s="245">
        <v>10</v>
      </c>
      <c r="B22" s="253" t="s">
        <v>809</v>
      </c>
      <c r="C22" s="247"/>
      <c r="D22" s="255">
        <v>505153</v>
      </c>
      <c r="E22" s="256">
        <v>377760</v>
      </c>
      <c r="F22" s="250">
        <v>507830</v>
      </c>
      <c r="G22" s="251">
        <v>374277</v>
      </c>
    </row>
    <row r="23" spans="1:7" s="217" customFormat="1" ht="12.75">
      <c r="A23" s="245">
        <v>11</v>
      </c>
      <c r="B23" s="253" t="s">
        <v>810</v>
      </c>
      <c r="C23" s="247"/>
      <c r="D23" s="255">
        <v>733497</v>
      </c>
      <c r="E23" s="256">
        <v>484100</v>
      </c>
      <c r="F23" s="250">
        <v>764874</v>
      </c>
      <c r="G23" s="251">
        <v>588459</v>
      </c>
    </row>
    <row r="24" spans="1:7" s="217" customFormat="1" ht="12.75">
      <c r="A24" s="245">
        <v>12</v>
      </c>
      <c r="B24" s="253" t="s">
        <v>811</v>
      </c>
      <c r="C24" s="247"/>
      <c r="D24" s="255">
        <v>818620</v>
      </c>
      <c r="E24" s="256">
        <v>529200</v>
      </c>
      <c r="F24" s="264">
        <v>821620</v>
      </c>
      <c r="G24" s="251">
        <v>648875</v>
      </c>
    </row>
    <row r="25" spans="1:7" s="217" customFormat="1" ht="12.75">
      <c r="A25" s="245">
        <v>13</v>
      </c>
      <c r="B25" s="253" t="s">
        <v>812</v>
      </c>
      <c r="C25" s="247"/>
      <c r="D25" s="255">
        <v>787697</v>
      </c>
      <c r="E25" s="256">
        <v>591420</v>
      </c>
      <c r="F25" s="250">
        <v>782346</v>
      </c>
      <c r="G25" s="251">
        <v>610527</v>
      </c>
    </row>
    <row r="26" spans="1:7" s="217" customFormat="1" ht="12.75">
      <c r="A26" s="245">
        <v>14</v>
      </c>
      <c r="B26" s="253" t="s">
        <v>813</v>
      </c>
      <c r="C26" s="247"/>
      <c r="D26" s="255">
        <v>747087</v>
      </c>
      <c r="E26" s="256">
        <v>520240</v>
      </c>
      <c r="F26" s="250">
        <v>747067</v>
      </c>
      <c r="G26" s="251">
        <v>528583</v>
      </c>
    </row>
    <row r="27" spans="1:7" s="217" customFormat="1" ht="12.75">
      <c r="A27" s="245">
        <v>15</v>
      </c>
      <c r="B27" s="253" t="s">
        <v>814</v>
      </c>
      <c r="C27" s="247"/>
      <c r="D27" s="255">
        <v>522530</v>
      </c>
      <c r="E27" s="256">
        <v>389480</v>
      </c>
      <c r="F27" s="250">
        <v>493373</v>
      </c>
      <c r="G27" s="251">
        <v>337648</v>
      </c>
    </row>
    <row r="28" spans="1:7" s="217" customFormat="1" ht="12.75">
      <c r="A28" s="245">
        <v>16</v>
      </c>
      <c r="B28" s="253" t="s">
        <v>815</v>
      </c>
      <c r="C28" s="247"/>
      <c r="D28" s="255">
        <v>805458</v>
      </c>
      <c r="E28" s="256">
        <v>563080</v>
      </c>
      <c r="F28" s="250">
        <v>777331</v>
      </c>
      <c r="G28" s="251">
        <v>578903</v>
      </c>
    </row>
    <row r="29" spans="1:7" s="217" customFormat="1" ht="12.75">
      <c r="A29" s="245">
        <v>17</v>
      </c>
      <c r="B29" s="253" t="s">
        <v>816</v>
      </c>
      <c r="C29" s="247"/>
      <c r="D29" s="255">
        <v>827947</v>
      </c>
      <c r="E29" s="256">
        <v>554800</v>
      </c>
      <c r="F29" s="250">
        <v>890582</v>
      </c>
      <c r="G29" s="251">
        <v>453735</v>
      </c>
    </row>
    <row r="30" spans="1:7" s="217" customFormat="1" ht="12.75">
      <c r="A30" s="245">
        <v>18</v>
      </c>
      <c r="B30" s="253" t="s">
        <v>817</v>
      </c>
      <c r="C30" s="247"/>
      <c r="D30" s="255">
        <v>732163</v>
      </c>
      <c r="E30" s="256">
        <v>500640</v>
      </c>
      <c r="F30" s="250">
        <v>735118</v>
      </c>
      <c r="G30" s="251">
        <v>532890</v>
      </c>
    </row>
    <row r="31" spans="1:7" s="217" customFormat="1" ht="12.75">
      <c r="A31" s="245">
        <v>19</v>
      </c>
      <c r="B31" s="253" t="s">
        <v>818</v>
      </c>
      <c r="C31" s="247"/>
      <c r="D31" s="255">
        <v>684179</v>
      </c>
      <c r="E31" s="256">
        <v>467800</v>
      </c>
      <c r="F31" s="250">
        <v>674927</v>
      </c>
      <c r="G31" s="251">
        <v>517967</v>
      </c>
    </row>
    <row r="32" spans="1:7" s="217" customFormat="1" ht="12.75">
      <c r="A32" s="245">
        <v>20</v>
      </c>
      <c r="B32" s="253" t="s">
        <v>819</v>
      </c>
      <c r="C32" s="247"/>
      <c r="D32" s="255">
        <v>928451</v>
      </c>
      <c r="E32" s="256">
        <v>678500</v>
      </c>
      <c r="F32" s="250">
        <v>926978</v>
      </c>
      <c r="G32" s="251">
        <v>619253</v>
      </c>
    </row>
    <row r="33" spans="1:7" s="217" customFormat="1" ht="12.75">
      <c r="A33" s="245">
        <v>21</v>
      </c>
      <c r="B33" s="253" t="s">
        <v>820</v>
      </c>
      <c r="C33" s="247"/>
      <c r="D33" s="255">
        <v>713114</v>
      </c>
      <c r="E33" s="256">
        <v>465900</v>
      </c>
      <c r="F33" s="250">
        <v>741391</v>
      </c>
      <c r="G33" s="251">
        <v>559800</v>
      </c>
    </row>
    <row r="34" spans="1:7" s="217" customFormat="1" ht="12.75">
      <c r="A34" s="245">
        <v>22</v>
      </c>
      <c r="B34" s="253" t="s">
        <v>821</v>
      </c>
      <c r="C34" s="247"/>
      <c r="D34" s="255">
        <v>928375</v>
      </c>
      <c r="E34" s="256">
        <v>634440</v>
      </c>
      <c r="F34" s="250">
        <v>927264</v>
      </c>
      <c r="G34" s="251">
        <v>610718</v>
      </c>
    </row>
    <row r="35" spans="1:7" s="217" customFormat="1" ht="12.75">
      <c r="A35" s="245">
        <v>23</v>
      </c>
      <c r="B35" s="253" t="s">
        <v>822</v>
      </c>
      <c r="C35" s="247"/>
      <c r="D35" s="255">
        <v>878913</v>
      </c>
      <c r="E35" s="256">
        <v>574600</v>
      </c>
      <c r="F35" s="250">
        <v>889230</v>
      </c>
      <c r="G35" s="251">
        <v>657328</v>
      </c>
    </row>
    <row r="36" spans="1:7" s="217" customFormat="1" ht="12.75">
      <c r="A36" s="245">
        <v>24</v>
      </c>
      <c r="B36" s="253" t="s">
        <v>823</v>
      </c>
      <c r="C36" s="247"/>
      <c r="D36" s="255">
        <v>619877</v>
      </c>
      <c r="E36" s="256">
        <v>466080</v>
      </c>
      <c r="F36" s="250">
        <v>615737</v>
      </c>
      <c r="G36" s="251">
        <v>470505</v>
      </c>
    </row>
    <row r="37" spans="1:7" s="217" customFormat="1" ht="12.75">
      <c r="A37" s="245">
        <v>25</v>
      </c>
      <c r="B37" s="253" t="s">
        <v>824</v>
      </c>
      <c r="C37" s="247"/>
      <c r="D37" s="255">
        <v>768191</v>
      </c>
      <c r="E37" s="256">
        <v>479060</v>
      </c>
      <c r="F37" s="250">
        <v>726814</v>
      </c>
      <c r="G37" s="251">
        <v>533284</v>
      </c>
    </row>
    <row r="38" spans="1:7" s="217" customFormat="1" ht="12.75">
      <c r="A38" s="245">
        <v>26</v>
      </c>
      <c r="B38" s="253" t="s">
        <v>825</v>
      </c>
      <c r="C38" s="247"/>
      <c r="D38" s="255">
        <v>975636</v>
      </c>
      <c r="E38" s="256">
        <v>644400</v>
      </c>
      <c r="F38" s="250">
        <v>967515</v>
      </c>
      <c r="G38" s="251">
        <v>739808</v>
      </c>
    </row>
    <row r="39" spans="1:7" s="217" customFormat="1" ht="12.75">
      <c r="A39" s="245">
        <v>27</v>
      </c>
      <c r="B39" s="253" t="s">
        <v>826</v>
      </c>
      <c r="C39" s="247"/>
      <c r="D39" s="255">
        <v>669565</v>
      </c>
      <c r="E39" s="256">
        <v>479040</v>
      </c>
      <c r="F39" s="250">
        <v>669565</v>
      </c>
      <c r="G39" s="251">
        <v>516730</v>
      </c>
    </row>
    <row r="40" spans="1:7" s="217" customFormat="1" ht="12.75">
      <c r="A40" s="245">
        <v>28</v>
      </c>
      <c r="B40" s="253" t="s">
        <v>827</v>
      </c>
      <c r="C40" s="247"/>
      <c r="D40" s="255">
        <v>562608</v>
      </c>
      <c r="E40" s="256">
        <v>373860</v>
      </c>
      <c r="F40" s="250">
        <v>612389</v>
      </c>
      <c r="G40" s="251">
        <v>470169</v>
      </c>
    </row>
    <row r="41" spans="1:7" s="217" customFormat="1" ht="12.75">
      <c r="A41" s="245">
        <v>29</v>
      </c>
      <c r="B41" s="253" t="s">
        <v>828</v>
      </c>
      <c r="C41" s="247"/>
      <c r="D41" s="255">
        <v>641500</v>
      </c>
      <c r="E41" s="256">
        <v>471480</v>
      </c>
      <c r="F41" s="250">
        <v>640779</v>
      </c>
      <c r="G41" s="251">
        <v>446420</v>
      </c>
    </row>
    <row r="42" spans="1:7" s="217" customFormat="1" ht="12.75">
      <c r="A42" s="245">
        <v>30</v>
      </c>
      <c r="B42" s="253" t="s">
        <v>829</v>
      </c>
      <c r="C42" s="247"/>
      <c r="D42" s="255">
        <v>638536</v>
      </c>
      <c r="E42" s="256">
        <v>482000</v>
      </c>
      <c r="F42" s="250">
        <v>635565</v>
      </c>
      <c r="G42" s="251">
        <v>479016</v>
      </c>
    </row>
    <row r="43" spans="1:7" s="217" customFormat="1" ht="12.75">
      <c r="A43" s="245">
        <v>31</v>
      </c>
      <c r="B43" s="253" t="s">
        <v>830</v>
      </c>
      <c r="C43" s="247"/>
      <c r="D43" s="255">
        <v>1282626</v>
      </c>
      <c r="E43" s="256">
        <v>841440</v>
      </c>
      <c r="F43" s="250">
        <v>1297235</v>
      </c>
      <c r="G43" s="251">
        <v>941405</v>
      </c>
    </row>
    <row r="44" spans="1:7" s="217" customFormat="1" ht="12.75">
      <c r="A44" s="245">
        <v>32</v>
      </c>
      <c r="B44" s="253" t="s">
        <v>831</v>
      </c>
      <c r="C44" s="247"/>
      <c r="D44" s="255">
        <v>938129</v>
      </c>
      <c r="E44" s="256">
        <v>669400</v>
      </c>
      <c r="F44" s="250">
        <v>927104</v>
      </c>
      <c r="G44" s="251">
        <v>654417</v>
      </c>
    </row>
    <row r="45" spans="1:7" s="217" customFormat="1" ht="12.75">
      <c r="A45" s="245">
        <v>33</v>
      </c>
      <c r="B45" s="253" t="s">
        <v>832</v>
      </c>
      <c r="C45" s="247"/>
      <c r="D45" s="255">
        <v>662530</v>
      </c>
      <c r="E45" s="256">
        <v>473520</v>
      </c>
      <c r="F45" s="250">
        <v>646838</v>
      </c>
      <c r="G45" s="251">
        <v>502428</v>
      </c>
    </row>
    <row r="46" spans="1:7" s="217" customFormat="1" ht="12.75">
      <c r="A46" s="245">
        <v>34</v>
      </c>
      <c r="B46" s="253" t="s">
        <v>833</v>
      </c>
      <c r="C46" s="247"/>
      <c r="D46" s="255">
        <v>1100215</v>
      </c>
      <c r="E46" s="256">
        <v>783000</v>
      </c>
      <c r="F46" s="250">
        <v>1099939</v>
      </c>
      <c r="G46" s="251">
        <v>811485</v>
      </c>
    </row>
    <row r="47" spans="1:7" s="217" customFormat="1" ht="12.75">
      <c r="A47" s="245">
        <v>35</v>
      </c>
      <c r="B47" s="253" t="s">
        <v>834</v>
      </c>
      <c r="C47" s="247"/>
      <c r="D47" s="255">
        <v>762108</v>
      </c>
      <c r="E47" s="256">
        <v>508528</v>
      </c>
      <c r="F47" s="250">
        <v>765331</v>
      </c>
      <c r="G47" s="251">
        <v>582746</v>
      </c>
    </row>
    <row r="48" spans="1:7" s="217" customFormat="1" ht="12.75">
      <c r="A48" s="245">
        <v>36</v>
      </c>
      <c r="B48" s="253" t="s">
        <v>835</v>
      </c>
      <c r="C48" s="247"/>
      <c r="D48" s="255">
        <v>1017860</v>
      </c>
      <c r="E48" s="256">
        <v>651320</v>
      </c>
      <c r="F48" s="250">
        <v>1011189</v>
      </c>
      <c r="G48" s="251">
        <v>715978</v>
      </c>
    </row>
    <row r="49" spans="1:7" s="217" customFormat="1" ht="12.75">
      <c r="A49" s="245">
        <v>37</v>
      </c>
      <c r="B49" s="253" t="s">
        <v>836</v>
      </c>
      <c r="C49" s="247"/>
      <c r="D49" s="255">
        <v>750604</v>
      </c>
      <c r="E49" s="256">
        <v>492480</v>
      </c>
      <c r="F49" s="250">
        <v>750716</v>
      </c>
      <c r="G49" s="251">
        <v>578015</v>
      </c>
    </row>
    <row r="50" spans="1:7" s="217" customFormat="1" ht="12.75">
      <c r="A50" s="245">
        <v>38</v>
      </c>
      <c r="B50" s="253" t="s">
        <v>837</v>
      </c>
      <c r="C50" s="265"/>
      <c r="D50" s="255">
        <v>698426</v>
      </c>
      <c r="E50" s="266">
        <v>479400</v>
      </c>
      <c r="F50" s="250">
        <v>696442</v>
      </c>
      <c r="G50" s="251">
        <v>519648</v>
      </c>
    </row>
    <row r="51" spans="1:7" s="217" customFormat="1" ht="26.25" customHeight="1">
      <c r="A51" s="245">
        <v>39</v>
      </c>
      <c r="B51" s="837" t="s">
        <v>838</v>
      </c>
      <c r="C51" s="838"/>
      <c r="D51" s="248">
        <v>140982</v>
      </c>
      <c r="E51" s="266">
        <v>140982</v>
      </c>
      <c r="F51" s="250">
        <v>140982</v>
      </c>
      <c r="G51" s="251">
        <v>136782</v>
      </c>
    </row>
    <row r="52" spans="1:7" s="244" customFormat="1" ht="15.75" customHeight="1">
      <c r="A52" s="829" t="s">
        <v>839</v>
      </c>
      <c r="B52" s="833"/>
      <c r="C52" s="834"/>
      <c r="D52" s="267">
        <v>5220000</v>
      </c>
      <c r="E52" s="268">
        <v>0</v>
      </c>
      <c r="F52" s="269">
        <v>5635611</v>
      </c>
      <c r="G52" s="270">
        <v>2251411</v>
      </c>
    </row>
    <row r="53" spans="1:7" s="217" customFormat="1" ht="12.75">
      <c r="A53" s="271">
        <v>1</v>
      </c>
      <c r="B53" s="272" t="s">
        <v>782</v>
      </c>
      <c r="C53" s="273"/>
      <c r="D53" s="274">
        <v>5220000</v>
      </c>
      <c r="E53" s="275"/>
      <c r="F53" s="276">
        <v>4785611</v>
      </c>
      <c r="G53" s="277">
        <v>2251411</v>
      </c>
    </row>
    <row r="54" spans="1:7" s="217" customFormat="1" ht="12" customHeight="1">
      <c r="A54" s="278"/>
      <c r="B54" s="279"/>
      <c r="C54" s="280" t="s">
        <v>260</v>
      </c>
      <c r="D54" s="281"/>
      <c r="E54" s="282"/>
      <c r="F54" s="283">
        <v>850000</v>
      </c>
      <c r="G54" s="284"/>
    </row>
    <row r="55" spans="1:7" s="244" customFormat="1" ht="15.75" customHeight="1">
      <c r="A55" s="829" t="s">
        <v>261</v>
      </c>
      <c r="B55" s="833"/>
      <c r="C55" s="834"/>
      <c r="D55" s="267">
        <v>17290000</v>
      </c>
      <c r="E55" s="401">
        <v>17290000</v>
      </c>
      <c r="F55" s="267">
        <v>17290000</v>
      </c>
      <c r="G55" s="403">
        <v>0</v>
      </c>
    </row>
    <row r="56" spans="1:7" s="217" customFormat="1" ht="14.25" customHeight="1">
      <c r="A56" s="288">
        <v>1</v>
      </c>
      <c r="B56" s="289" t="s">
        <v>262</v>
      </c>
      <c r="C56" s="289"/>
      <c r="D56" s="290">
        <v>17290000</v>
      </c>
      <c r="E56" s="402">
        <v>17290000</v>
      </c>
      <c r="F56" s="290">
        <v>17290000</v>
      </c>
      <c r="G56" s="404"/>
    </row>
    <row r="57" spans="1:7" s="295" customFormat="1" ht="15">
      <c r="A57" s="292"/>
      <c r="B57" s="293" t="s">
        <v>404</v>
      </c>
      <c r="C57" s="293"/>
      <c r="D57" s="294">
        <v>109943584</v>
      </c>
      <c r="E57" s="308">
        <v>37510579</v>
      </c>
      <c r="F57" s="294">
        <v>110429295</v>
      </c>
      <c r="G57" s="405">
        <v>29090261</v>
      </c>
    </row>
    <row r="58" spans="1:7" s="166" customFormat="1" ht="32.25" customHeight="1">
      <c r="A58" s="161"/>
      <c r="B58" s="162"/>
      <c r="C58" s="162"/>
      <c r="D58" s="163"/>
      <c r="E58" s="164"/>
      <c r="F58" s="163"/>
      <c r="G58" s="165"/>
    </row>
    <row r="59" spans="1:7" s="217" customFormat="1" ht="33" customHeight="1">
      <c r="A59" s="836" t="s">
        <v>840</v>
      </c>
      <c r="B59" s="836"/>
      <c r="C59" s="836"/>
      <c r="D59" s="836"/>
      <c r="E59" s="836"/>
      <c r="F59" s="836"/>
      <c r="G59" s="836"/>
    </row>
    <row r="60" spans="1:7" s="217" customFormat="1" ht="8.25" customHeight="1">
      <c r="A60" s="221"/>
      <c r="B60" s="221"/>
      <c r="C60" s="221"/>
      <c r="D60" s="221"/>
      <c r="E60" s="221"/>
      <c r="F60" s="221"/>
      <c r="G60" s="221"/>
    </row>
    <row r="61" spans="1:7" s="229" customFormat="1" ht="31.5">
      <c r="A61" s="222" t="s">
        <v>749</v>
      </c>
      <c r="B61" s="231" t="s">
        <v>789</v>
      </c>
      <c r="C61" s="232"/>
      <c r="D61" s="225" t="s">
        <v>790</v>
      </c>
      <c r="E61" s="226" t="s">
        <v>792</v>
      </c>
      <c r="F61" s="227" t="s">
        <v>793</v>
      </c>
      <c r="G61" s="228" t="s">
        <v>794</v>
      </c>
    </row>
    <row r="62" spans="1:7" s="244" customFormat="1" ht="21" customHeight="1">
      <c r="A62" s="237" t="s">
        <v>841</v>
      </c>
      <c r="B62" s="296"/>
      <c r="C62" s="296"/>
      <c r="D62" s="240">
        <v>1988996</v>
      </c>
      <c r="E62" s="241">
        <v>911806</v>
      </c>
      <c r="F62" s="242">
        <v>1988996</v>
      </c>
      <c r="G62" s="243">
        <v>1049199</v>
      </c>
    </row>
    <row r="63" spans="1:7" s="217" customFormat="1" ht="17.25" customHeight="1">
      <c r="A63" s="252">
        <v>1</v>
      </c>
      <c r="B63" s="253" t="s">
        <v>778</v>
      </c>
      <c r="C63" s="254"/>
      <c r="D63" s="255">
        <v>889496</v>
      </c>
      <c r="E63" s="256">
        <v>465496</v>
      </c>
      <c r="F63" s="257">
        <v>889496</v>
      </c>
      <c r="G63" s="297">
        <v>505454</v>
      </c>
    </row>
    <row r="64" spans="1:7" s="217" customFormat="1" ht="17.25" customHeight="1">
      <c r="A64" s="258">
        <v>2</v>
      </c>
      <c r="B64" s="285" t="s">
        <v>779</v>
      </c>
      <c r="C64" s="286"/>
      <c r="D64" s="261">
        <v>1099500</v>
      </c>
      <c r="E64" s="262">
        <v>446310</v>
      </c>
      <c r="F64" s="263">
        <v>1099500</v>
      </c>
      <c r="G64" s="287">
        <v>543745</v>
      </c>
    </row>
    <row r="65" spans="1:7" s="244" customFormat="1" ht="20.25" customHeight="1">
      <c r="A65" s="298" t="s">
        <v>842</v>
      </c>
      <c r="B65" s="299"/>
      <c r="C65" s="300"/>
      <c r="D65" s="301">
        <v>3400000</v>
      </c>
      <c r="E65" s="302">
        <v>0</v>
      </c>
      <c r="F65" s="303">
        <v>3400000</v>
      </c>
      <c r="G65" s="291">
        <v>1218700</v>
      </c>
    </row>
    <row r="66" spans="1:7" s="217" customFormat="1" ht="17.25" customHeight="1">
      <c r="A66" s="278">
        <v>1</v>
      </c>
      <c r="B66" s="304" t="s">
        <v>843</v>
      </c>
      <c r="C66" s="305"/>
      <c r="D66" s="281">
        <v>3400000</v>
      </c>
      <c r="E66" s="282">
        <v>0</v>
      </c>
      <c r="F66" s="306">
        <v>3400000</v>
      </c>
      <c r="G66" s="284">
        <v>1218700</v>
      </c>
    </row>
    <row r="67" spans="1:7" s="217" customFormat="1" ht="21" customHeight="1">
      <c r="A67" s="292"/>
      <c r="B67" s="293" t="s">
        <v>404</v>
      </c>
      <c r="C67" s="293"/>
      <c r="D67" s="294">
        <v>5388996</v>
      </c>
      <c r="E67" s="307">
        <v>911806</v>
      </c>
      <c r="F67" s="308">
        <v>5388996</v>
      </c>
      <c r="G67" s="270">
        <v>2267899</v>
      </c>
    </row>
    <row r="68" spans="1:7" s="217" customFormat="1" ht="41.25" customHeight="1">
      <c r="A68" s="835" t="s">
        <v>844</v>
      </c>
      <c r="B68" s="835"/>
      <c r="C68" s="835"/>
      <c r="D68" s="835"/>
      <c r="E68" s="835"/>
      <c r="F68" s="835"/>
      <c r="G68" s="220"/>
    </row>
    <row r="69" spans="1:7" s="217" customFormat="1" ht="8.25" customHeight="1">
      <c r="A69" s="221"/>
      <c r="B69" s="221"/>
      <c r="C69" s="221"/>
      <c r="D69" s="221"/>
      <c r="E69" s="221"/>
      <c r="F69" s="221"/>
      <c r="G69" s="221"/>
    </row>
    <row r="70" spans="1:7" s="229" customFormat="1" ht="33.75">
      <c r="A70" s="222" t="s">
        <v>749</v>
      </c>
      <c r="B70" s="223" t="s">
        <v>789</v>
      </c>
      <c r="C70" s="309" t="s">
        <v>845</v>
      </c>
      <c r="D70" s="227" t="s">
        <v>790</v>
      </c>
      <c r="E70" s="226" t="s">
        <v>347</v>
      </c>
      <c r="F70" s="227" t="s">
        <v>793</v>
      </c>
      <c r="G70" s="228" t="s">
        <v>794</v>
      </c>
    </row>
    <row r="71" spans="1:7" s="244" customFormat="1" ht="31.5" customHeight="1">
      <c r="A71" s="829" t="s">
        <v>846</v>
      </c>
      <c r="B71" s="833"/>
      <c r="C71" s="310">
        <v>7334</v>
      </c>
      <c r="D71" s="242">
        <v>900000</v>
      </c>
      <c r="E71" s="241">
        <v>907334</v>
      </c>
      <c r="F71" s="242">
        <v>902000</v>
      </c>
      <c r="G71" s="243">
        <v>0</v>
      </c>
    </row>
    <row r="72" spans="1:7" s="217" customFormat="1" ht="18.75" customHeight="1">
      <c r="A72" s="278">
        <v>1</v>
      </c>
      <c r="B72" s="311" t="s">
        <v>847</v>
      </c>
      <c r="C72" s="312">
        <v>7334</v>
      </c>
      <c r="D72" s="313">
        <v>900000</v>
      </c>
      <c r="E72" s="282">
        <v>907334</v>
      </c>
      <c r="F72" s="306">
        <v>902000</v>
      </c>
      <c r="G72" s="284"/>
    </row>
    <row r="73" spans="1:7" s="244" customFormat="1" ht="30.75" customHeight="1">
      <c r="A73" s="829" t="s">
        <v>848</v>
      </c>
      <c r="B73" s="833"/>
      <c r="C73" s="310">
        <v>20000</v>
      </c>
      <c r="D73" s="242">
        <v>60000</v>
      </c>
      <c r="E73" s="241">
        <v>80000</v>
      </c>
      <c r="F73" s="242">
        <v>80000</v>
      </c>
      <c r="G73" s="243">
        <v>0</v>
      </c>
    </row>
    <row r="74" spans="1:7" s="217" customFormat="1" ht="12.75">
      <c r="A74" s="278">
        <v>1</v>
      </c>
      <c r="B74" s="311" t="s">
        <v>847</v>
      </c>
      <c r="C74" s="312">
        <v>20000</v>
      </c>
      <c r="D74" s="313">
        <v>60000</v>
      </c>
      <c r="E74" s="282">
        <v>80000</v>
      </c>
      <c r="F74" s="306">
        <v>80000</v>
      </c>
      <c r="G74" s="284"/>
    </row>
    <row r="75" spans="1:7" s="219" customFormat="1" ht="24" customHeight="1">
      <c r="A75" s="237" t="s">
        <v>849</v>
      </c>
      <c r="B75" s="314"/>
      <c r="C75" s="310">
        <v>229142</v>
      </c>
      <c r="D75" s="242">
        <v>895828</v>
      </c>
      <c r="E75" s="241">
        <v>1124970</v>
      </c>
      <c r="F75" s="242">
        <v>991512</v>
      </c>
      <c r="G75" s="243">
        <v>75280</v>
      </c>
    </row>
    <row r="76" spans="1:7" s="217" customFormat="1" ht="12.75">
      <c r="A76" s="252">
        <v>1</v>
      </c>
      <c r="B76" s="315" t="s">
        <v>850</v>
      </c>
      <c r="C76" s="312">
        <v>6214</v>
      </c>
      <c r="D76" s="316">
        <v>6200</v>
      </c>
      <c r="E76" s="256">
        <v>12414</v>
      </c>
      <c r="F76" s="257">
        <v>10000</v>
      </c>
      <c r="G76" s="251"/>
    </row>
    <row r="77" spans="1:7" s="217" customFormat="1" ht="12.75">
      <c r="A77" s="252">
        <v>2</v>
      </c>
      <c r="B77" s="317" t="s">
        <v>851</v>
      </c>
      <c r="C77" s="312">
        <v>4710</v>
      </c>
      <c r="D77" s="316">
        <v>30300</v>
      </c>
      <c r="E77" s="256">
        <v>35010</v>
      </c>
      <c r="F77" s="257">
        <v>33700</v>
      </c>
      <c r="G77" s="251">
        <v>700</v>
      </c>
    </row>
    <row r="78" spans="1:7" s="217" customFormat="1" ht="12.75">
      <c r="A78" s="252">
        <v>3</v>
      </c>
      <c r="B78" s="315" t="s">
        <v>852</v>
      </c>
      <c r="C78" s="312">
        <v>3639</v>
      </c>
      <c r="D78" s="316">
        <v>10200</v>
      </c>
      <c r="E78" s="256">
        <v>13839</v>
      </c>
      <c r="F78" s="257">
        <v>8100</v>
      </c>
      <c r="G78" s="251">
        <v>1100</v>
      </c>
    </row>
    <row r="79" spans="1:7" s="217" customFormat="1" ht="12.75">
      <c r="A79" s="245">
        <v>4</v>
      </c>
      <c r="B79" s="315" t="s">
        <v>853</v>
      </c>
      <c r="C79" s="312">
        <v>3690</v>
      </c>
      <c r="D79" s="316">
        <v>1750</v>
      </c>
      <c r="E79" s="256">
        <v>5440</v>
      </c>
      <c r="F79" s="257">
        <v>4500</v>
      </c>
      <c r="G79" s="251"/>
    </row>
    <row r="80" spans="1:7" s="217" customFormat="1" ht="12.75">
      <c r="A80" s="252">
        <v>5</v>
      </c>
      <c r="B80" s="317" t="s">
        <v>854</v>
      </c>
      <c r="C80" s="312">
        <v>1614</v>
      </c>
      <c r="D80" s="316">
        <v>28300</v>
      </c>
      <c r="E80" s="256">
        <v>29914</v>
      </c>
      <c r="F80" s="257">
        <v>28900</v>
      </c>
      <c r="G80" s="251">
        <v>818</v>
      </c>
    </row>
    <row r="81" spans="1:7" s="217" customFormat="1" ht="12.75">
      <c r="A81" s="245">
        <v>6</v>
      </c>
      <c r="B81" s="315" t="s">
        <v>855</v>
      </c>
      <c r="C81" s="312">
        <v>1600</v>
      </c>
      <c r="D81" s="316">
        <v>8750</v>
      </c>
      <c r="E81" s="256">
        <v>10350</v>
      </c>
      <c r="F81" s="257">
        <v>9460</v>
      </c>
      <c r="G81" s="251"/>
    </row>
    <row r="82" spans="1:7" s="217" customFormat="1" ht="12.75">
      <c r="A82" s="252">
        <v>7</v>
      </c>
      <c r="B82" s="315" t="s">
        <v>856</v>
      </c>
      <c r="C82" s="312">
        <v>3704</v>
      </c>
      <c r="D82" s="316">
        <v>63700</v>
      </c>
      <c r="E82" s="256">
        <v>67404</v>
      </c>
      <c r="F82" s="257">
        <v>65300</v>
      </c>
      <c r="G82" s="251">
        <v>5800</v>
      </c>
    </row>
    <row r="83" spans="1:7" s="217" customFormat="1" ht="12.75">
      <c r="A83" s="245">
        <v>8</v>
      </c>
      <c r="B83" s="317" t="s">
        <v>857</v>
      </c>
      <c r="C83" s="312">
        <v>1384</v>
      </c>
      <c r="D83" s="316">
        <v>3300</v>
      </c>
      <c r="E83" s="256">
        <v>4684</v>
      </c>
      <c r="F83" s="257">
        <v>3300</v>
      </c>
      <c r="G83" s="251"/>
    </row>
    <row r="84" spans="1:7" s="217" customFormat="1" ht="12.75">
      <c r="A84" s="252">
        <v>9</v>
      </c>
      <c r="B84" s="315" t="s">
        <v>858</v>
      </c>
      <c r="C84" s="312">
        <v>9152</v>
      </c>
      <c r="D84" s="316">
        <v>8000</v>
      </c>
      <c r="E84" s="256">
        <v>17152</v>
      </c>
      <c r="F84" s="257">
        <v>10000</v>
      </c>
      <c r="G84" s="251"/>
    </row>
    <row r="85" spans="1:7" s="217" customFormat="1" ht="12.75">
      <c r="A85" s="245">
        <v>10</v>
      </c>
      <c r="B85" s="317" t="s">
        <v>859</v>
      </c>
      <c r="C85" s="312">
        <v>222</v>
      </c>
      <c r="D85" s="316">
        <v>9300</v>
      </c>
      <c r="E85" s="256">
        <v>9522</v>
      </c>
      <c r="F85" s="257">
        <v>9522</v>
      </c>
      <c r="G85" s="251">
        <v>1520</v>
      </c>
    </row>
    <row r="86" spans="1:7" s="217" customFormat="1" ht="12.75">
      <c r="A86" s="252">
        <v>11</v>
      </c>
      <c r="B86" s="317" t="s">
        <v>860</v>
      </c>
      <c r="C86" s="312">
        <v>6760</v>
      </c>
      <c r="D86" s="316">
        <v>23500</v>
      </c>
      <c r="E86" s="256">
        <v>30260</v>
      </c>
      <c r="F86" s="257">
        <v>30260</v>
      </c>
      <c r="G86" s="251"/>
    </row>
    <row r="87" spans="1:7" s="217" customFormat="1" ht="12.75">
      <c r="A87" s="245">
        <v>12</v>
      </c>
      <c r="B87" s="317" t="s">
        <v>861</v>
      </c>
      <c r="C87" s="312">
        <v>57629</v>
      </c>
      <c r="D87" s="316">
        <v>152500</v>
      </c>
      <c r="E87" s="256">
        <v>210129</v>
      </c>
      <c r="F87" s="257">
        <v>159500</v>
      </c>
      <c r="G87" s="251">
        <v>35500</v>
      </c>
    </row>
    <row r="88" spans="1:7" s="217" customFormat="1" ht="12.75">
      <c r="A88" s="252">
        <v>13</v>
      </c>
      <c r="B88" s="317" t="s">
        <v>862</v>
      </c>
      <c r="C88" s="312">
        <v>171</v>
      </c>
      <c r="D88" s="316">
        <v>3400</v>
      </c>
      <c r="E88" s="256">
        <v>3571</v>
      </c>
      <c r="F88" s="257">
        <v>3500</v>
      </c>
      <c r="G88" s="251"/>
    </row>
    <row r="89" spans="1:7" s="217" customFormat="1" ht="12.75">
      <c r="A89" s="245">
        <v>14</v>
      </c>
      <c r="B89" s="317" t="s">
        <v>863</v>
      </c>
      <c r="C89" s="312">
        <v>9682</v>
      </c>
      <c r="D89" s="316">
        <v>22500</v>
      </c>
      <c r="E89" s="256">
        <v>32182</v>
      </c>
      <c r="F89" s="257">
        <v>30000</v>
      </c>
      <c r="G89" s="251">
        <v>570</v>
      </c>
    </row>
    <row r="90" spans="1:7" s="217" customFormat="1" ht="12.75">
      <c r="A90" s="252">
        <v>15</v>
      </c>
      <c r="B90" s="317" t="s">
        <v>864</v>
      </c>
      <c r="C90" s="312">
        <v>12100</v>
      </c>
      <c r="D90" s="316">
        <v>30000</v>
      </c>
      <c r="E90" s="256">
        <v>42100</v>
      </c>
      <c r="F90" s="257">
        <v>40000</v>
      </c>
      <c r="G90" s="251">
        <v>2250</v>
      </c>
    </row>
    <row r="91" spans="1:7" s="217" customFormat="1" ht="12.75">
      <c r="A91" s="245">
        <v>16</v>
      </c>
      <c r="B91" s="317" t="s">
        <v>865</v>
      </c>
      <c r="C91" s="312">
        <v>9825</v>
      </c>
      <c r="D91" s="316">
        <v>11000</v>
      </c>
      <c r="E91" s="256">
        <v>20825</v>
      </c>
      <c r="F91" s="257">
        <v>19000</v>
      </c>
      <c r="G91" s="251">
        <v>3000</v>
      </c>
    </row>
    <row r="92" spans="1:7" s="217" customFormat="1" ht="12.75">
      <c r="A92" s="252">
        <v>17</v>
      </c>
      <c r="B92" s="317" t="s">
        <v>866</v>
      </c>
      <c r="C92" s="312">
        <v>2168</v>
      </c>
      <c r="D92" s="316">
        <v>11800</v>
      </c>
      <c r="E92" s="256">
        <v>13968</v>
      </c>
      <c r="F92" s="257">
        <v>12200</v>
      </c>
      <c r="G92" s="251"/>
    </row>
    <row r="93" spans="1:7" s="217" customFormat="1" ht="12.75">
      <c r="A93" s="245">
        <v>18</v>
      </c>
      <c r="B93" s="317" t="s">
        <v>867</v>
      </c>
      <c r="C93" s="312">
        <v>4017</v>
      </c>
      <c r="D93" s="316">
        <v>11000</v>
      </c>
      <c r="E93" s="256">
        <v>15017</v>
      </c>
      <c r="F93" s="257">
        <v>13000</v>
      </c>
      <c r="G93" s="251"/>
    </row>
    <row r="94" spans="1:7" s="217" customFormat="1" ht="12.75">
      <c r="A94" s="252">
        <v>19</v>
      </c>
      <c r="B94" s="315" t="s">
        <v>868</v>
      </c>
      <c r="C94" s="312">
        <v>5000</v>
      </c>
      <c r="D94" s="316">
        <v>96888</v>
      </c>
      <c r="E94" s="256">
        <v>101888</v>
      </c>
      <c r="F94" s="257">
        <v>94438</v>
      </c>
      <c r="G94" s="251">
        <v>5500</v>
      </c>
    </row>
    <row r="95" spans="1:7" s="217" customFormat="1" ht="12.75">
      <c r="A95" s="245">
        <v>20</v>
      </c>
      <c r="B95" s="317" t="s">
        <v>869</v>
      </c>
      <c r="C95" s="312">
        <v>4500</v>
      </c>
      <c r="D95" s="316">
        <v>13200</v>
      </c>
      <c r="E95" s="256">
        <v>17700</v>
      </c>
      <c r="F95" s="257">
        <v>14500</v>
      </c>
      <c r="G95" s="251"/>
    </row>
    <row r="96" spans="1:7" s="217" customFormat="1" ht="12.75">
      <c r="A96" s="252">
        <v>21</v>
      </c>
      <c r="B96" s="317" t="s">
        <v>870</v>
      </c>
      <c r="C96" s="312">
        <v>350</v>
      </c>
      <c r="D96" s="316">
        <v>62700</v>
      </c>
      <c r="E96" s="256">
        <v>63050</v>
      </c>
      <c r="F96" s="257">
        <v>62600</v>
      </c>
      <c r="G96" s="251">
        <v>2100</v>
      </c>
    </row>
    <row r="97" spans="1:7" s="217" customFormat="1" ht="12.75">
      <c r="A97" s="245">
        <v>22</v>
      </c>
      <c r="B97" s="317" t="s">
        <v>871</v>
      </c>
      <c r="C97" s="312">
        <v>812</v>
      </c>
      <c r="D97" s="316">
        <v>13200</v>
      </c>
      <c r="E97" s="256">
        <v>14012</v>
      </c>
      <c r="F97" s="257">
        <v>12000</v>
      </c>
      <c r="G97" s="251"/>
    </row>
    <row r="98" spans="1:7" s="217" customFormat="1" ht="12.75">
      <c r="A98" s="252">
        <v>23</v>
      </c>
      <c r="B98" s="317" t="s">
        <v>872</v>
      </c>
      <c r="C98" s="312">
        <v>1597</v>
      </c>
      <c r="D98" s="316">
        <v>8130</v>
      </c>
      <c r="E98" s="256">
        <v>9727</v>
      </c>
      <c r="F98" s="257">
        <v>8700</v>
      </c>
      <c r="G98" s="251"/>
    </row>
    <row r="99" spans="1:7" s="217" customFormat="1" ht="12.75">
      <c r="A99" s="245">
        <v>24</v>
      </c>
      <c r="B99" s="317" t="s">
        <v>873</v>
      </c>
      <c r="C99" s="312">
        <v>5962</v>
      </c>
      <c r="D99" s="316">
        <v>9800</v>
      </c>
      <c r="E99" s="256">
        <v>15762</v>
      </c>
      <c r="F99" s="257">
        <v>15000</v>
      </c>
      <c r="G99" s="297"/>
    </row>
    <row r="100" spans="1:7" s="217" customFormat="1" ht="12.75">
      <c r="A100" s="252">
        <v>25</v>
      </c>
      <c r="B100" s="317" t="s">
        <v>874</v>
      </c>
      <c r="C100" s="312">
        <v>1022</v>
      </c>
      <c r="D100" s="316">
        <v>1500</v>
      </c>
      <c r="E100" s="256">
        <v>2522</v>
      </c>
      <c r="F100" s="257">
        <v>2522</v>
      </c>
      <c r="G100" s="297"/>
    </row>
    <row r="101" spans="1:7" s="217" customFormat="1" ht="12.75">
      <c r="A101" s="245">
        <v>26</v>
      </c>
      <c r="B101" s="315" t="s">
        <v>875</v>
      </c>
      <c r="C101" s="312">
        <v>13210</v>
      </c>
      <c r="D101" s="316">
        <v>58000</v>
      </c>
      <c r="E101" s="256">
        <v>71210</v>
      </c>
      <c r="F101" s="257">
        <v>70800</v>
      </c>
      <c r="G101" s="251">
        <v>5900</v>
      </c>
    </row>
    <row r="102" spans="1:7" s="217" customFormat="1" ht="12.75">
      <c r="A102" s="252">
        <v>27</v>
      </c>
      <c r="B102" s="318" t="s">
        <v>876</v>
      </c>
      <c r="C102" s="312">
        <v>15983</v>
      </c>
      <c r="D102" s="316">
        <v>60000</v>
      </c>
      <c r="E102" s="256">
        <v>75983</v>
      </c>
      <c r="F102" s="257">
        <v>70000</v>
      </c>
      <c r="G102" s="251">
        <v>1800</v>
      </c>
    </row>
    <row r="103" spans="1:7" s="217" customFormat="1" ht="12.75">
      <c r="A103" s="252">
        <v>28</v>
      </c>
      <c r="B103" s="317" t="s">
        <v>877</v>
      </c>
      <c r="C103" s="312">
        <v>5221</v>
      </c>
      <c r="D103" s="316">
        <v>5700</v>
      </c>
      <c r="E103" s="256">
        <v>10921</v>
      </c>
      <c r="F103" s="257">
        <v>9200</v>
      </c>
      <c r="G103" s="297"/>
    </row>
    <row r="104" spans="1:7" s="217" customFormat="1" ht="12.75">
      <c r="A104" s="245">
        <v>29</v>
      </c>
      <c r="B104" s="317" t="s">
        <v>878</v>
      </c>
      <c r="C104" s="312">
        <v>850</v>
      </c>
      <c r="D104" s="316">
        <v>4700</v>
      </c>
      <c r="E104" s="256">
        <v>5550</v>
      </c>
      <c r="F104" s="257">
        <v>5000</v>
      </c>
      <c r="G104" s="251"/>
    </row>
    <row r="105" spans="1:7" s="217" customFormat="1" ht="12.75">
      <c r="A105" s="245">
        <v>30</v>
      </c>
      <c r="B105" s="315" t="s">
        <v>879</v>
      </c>
      <c r="C105" s="319">
        <v>2267</v>
      </c>
      <c r="D105" s="320">
        <v>8000</v>
      </c>
      <c r="E105" s="249">
        <v>10267</v>
      </c>
      <c r="F105" s="250">
        <v>8000</v>
      </c>
      <c r="G105" s="251"/>
    </row>
    <row r="106" spans="1:7" s="217" customFormat="1" ht="12.75">
      <c r="A106" s="252">
        <v>31</v>
      </c>
      <c r="B106" s="317" t="s">
        <v>880</v>
      </c>
      <c r="C106" s="312">
        <v>14190</v>
      </c>
      <c r="D106" s="316">
        <v>49610</v>
      </c>
      <c r="E106" s="256">
        <v>63800</v>
      </c>
      <c r="F106" s="257">
        <v>59610</v>
      </c>
      <c r="G106" s="297">
        <v>7472</v>
      </c>
    </row>
    <row r="107" spans="1:7" s="217" customFormat="1" ht="12.75">
      <c r="A107" s="258">
        <v>32</v>
      </c>
      <c r="B107" s="321" t="s">
        <v>881</v>
      </c>
      <c r="C107" s="322">
        <v>19897</v>
      </c>
      <c r="D107" s="323">
        <v>68900</v>
      </c>
      <c r="E107" s="262">
        <v>88797</v>
      </c>
      <c r="F107" s="263">
        <v>68900</v>
      </c>
      <c r="G107" s="287">
        <v>1250</v>
      </c>
    </row>
    <row r="108" spans="1:7" s="229" customFormat="1" ht="33.75">
      <c r="A108" s="230" t="s">
        <v>749</v>
      </c>
      <c r="B108" s="324" t="s">
        <v>789</v>
      </c>
      <c r="C108" s="325" t="s">
        <v>845</v>
      </c>
      <c r="D108" s="326" t="s">
        <v>790</v>
      </c>
      <c r="E108" s="234" t="s">
        <v>347</v>
      </c>
      <c r="F108" s="326" t="s">
        <v>793</v>
      </c>
      <c r="G108" s="236" t="s">
        <v>794</v>
      </c>
    </row>
    <row r="109" spans="1:7" s="219" customFormat="1" ht="30.75" customHeight="1">
      <c r="A109" s="829" t="s">
        <v>882</v>
      </c>
      <c r="B109" s="833"/>
      <c r="C109" s="310">
        <v>9761</v>
      </c>
      <c r="D109" s="242">
        <v>10500</v>
      </c>
      <c r="E109" s="241">
        <v>20261</v>
      </c>
      <c r="F109" s="242">
        <v>15000</v>
      </c>
      <c r="G109" s="243">
        <v>0</v>
      </c>
    </row>
    <row r="110" spans="1:7" s="217" customFormat="1" ht="12.75">
      <c r="A110" s="245">
        <v>1</v>
      </c>
      <c r="B110" s="315" t="s">
        <v>883</v>
      </c>
      <c r="C110" s="312">
        <v>9761</v>
      </c>
      <c r="D110" s="320">
        <v>10500</v>
      </c>
      <c r="E110" s="249">
        <v>20261</v>
      </c>
      <c r="F110" s="250">
        <v>15000</v>
      </c>
      <c r="G110" s="251"/>
    </row>
    <row r="111" spans="1:7" s="219" customFormat="1" ht="18.75" customHeight="1">
      <c r="A111" s="237" t="s">
        <v>884</v>
      </c>
      <c r="B111" s="314"/>
      <c r="C111" s="310">
        <v>29676</v>
      </c>
      <c r="D111" s="242">
        <v>163320</v>
      </c>
      <c r="E111" s="241">
        <v>192996</v>
      </c>
      <c r="F111" s="242">
        <v>166300</v>
      </c>
      <c r="G111" s="243">
        <v>0</v>
      </c>
    </row>
    <row r="112" spans="1:7" s="217" customFormat="1" ht="14.25" customHeight="1">
      <c r="A112" s="271">
        <v>1</v>
      </c>
      <c r="B112" s="327" t="s">
        <v>885</v>
      </c>
      <c r="C112" s="328">
        <v>5501</v>
      </c>
      <c r="D112" s="329">
        <v>18000</v>
      </c>
      <c r="E112" s="275">
        <v>23501</v>
      </c>
      <c r="F112" s="276">
        <v>20000</v>
      </c>
      <c r="G112" s="277"/>
    </row>
    <row r="113" spans="1:7" s="217" customFormat="1" ht="14.25" customHeight="1">
      <c r="A113" s="252">
        <v>2</v>
      </c>
      <c r="B113" s="317" t="s">
        <v>886</v>
      </c>
      <c r="C113" s="312">
        <v>3181</v>
      </c>
      <c r="D113" s="316">
        <v>7500</v>
      </c>
      <c r="E113" s="256">
        <v>10681</v>
      </c>
      <c r="F113" s="257">
        <v>7500</v>
      </c>
      <c r="G113" s="297"/>
    </row>
    <row r="114" spans="1:7" s="217" customFormat="1" ht="14.25" customHeight="1">
      <c r="A114" s="252">
        <v>3</v>
      </c>
      <c r="B114" s="317" t="s">
        <v>887</v>
      </c>
      <c r="C114" s="312">
        <v>1157</v>
      </c>
      <c r="D114" s="316">
        <v>78000</v>
      </c>
      <c r="E114" s="256">
        <v>79157</v>
      </c>
      <c r="F114" s="257">
        <v>77000</v>
      </c>
      <c r="G114" s="297"/>
    </row>
    <row r="115" spans="1:7" s="217" customFormat="1" ht="14.25" customHeight="1">
      <c r="A115" s="252">
        <v>4</v>
      </c>
      <c r="B115" s="317" t="s">
        <v>888</v>
      </c>
      <c r="C115" s="312">
        <v>328</v>
      </c>
      <c r="D115" s="316">
        <v>15200</v>
      </c>
      <c r="E115" s="256">
        <v>15528</v>
      </c>
      <c r="F115" s="257">
        <v>15500</v>
      </c>
      <c r="G115" s="297"/>
    </row>
    <row r="116" spans="1:7" s="217" customFormat="1" ht="14.25" customHeight="1">
      <c r="A116" s="252">
        <v>5</v>
      </c>
      <c r="B116" s="317" t="s">
        <v>889</v>
      </c>
      <c r="C116" s="312">
        <v>1728</v>
      </c>
      <c r="D116" s="316">
        <v>11000</v>
      </c>
      <c r="E116" s="256">
        <v>12728</v>
      </c>
      <c r="F116" s="257">
        <v>10000</v>
      </c>
      <c r="G116" s="297"/>
    </row>
    <row r="117" spans="1:7" s="217" customFormat="1" ht="14.25" customHeight="1">
      <c r="A117" s="252">
        <v>6</v>
      </c>
      <c r="B117" s="317" t="s">
        <v>890</v>
      </c>
      <c r="C117" s="312">
        <v>14929</v>
      </c>
      <c r="D117" s="316">
        <v>22600</v>
      </c>
      <c r="E117" s="256">
        <v>37529</v>
      </c>
      <c r="F117" s="257">
        <v>23500</v>
      </c>
      <c r="G117" s="297"/>
    </row>
    <row r="118" spans="1:7" s="217" customFormat="1" ht="14.25" customHeight="1">
      <c r="A118" s="258">
        <v>7</v>
      </c>
      <c r="B118" s="321" t="s">
        <v>891</v>
      </c>
      <c r="C118" s="322">
        <v>2852</v>
      </c>
      <c r="D118" s="323">
        <v>11020</v>
      </c>
      <c r="E118" s="262">
        <v>13872</v>
      </c>
      <c r="F118" s="263">
        <v>12800</v>
      </c>
      <c r="G118" s="287"/>
    </row>
    <row r="119" spans="1:7" s="219" customFormat="1" ht="19.5" customHeight="1">
      <c r="A119" s="237" t="s">
        <v>892</v>
      </c>
      <c r="B119" s="314"/>
      <c r="C119" s="310">
        <v>349481</v>
      </c>
      <c r="D119" s="242">
        <v>1064802</v>
      </c>
      <c r="E119" s="241">
        <v>1414283</v>
      </c>
      <c r="F119" s="242">
        <v>1110836</v>
      </c>
      <c r="G119" s="243">
        <v>32451</v>
      </c>
    </row>
    <row r="120" spans="1:7" s="217" customFormat="1" ht="12.75">
      <c r="A120" s="245">
        <v>1</v>
      </c>
      <c r="B120" s="315" t="s">
        <v>893</v>
      </c>
      <c r="C120" s="312">
        <v>735</v>
      </c>
      <c r="D120" s="320">
        <v>100000</v>
      </c>
      <c r="E120" s="249">
        <v>100735</v>
      </c>
      <c r="F120" s="250">
        <v>100700</v>
      </c>
      <c r="G120" s="251">
        <v>6200</v>
      </c>
    </row>
    <row r="121" spans="1:7" s="217" customFormat="1" ht="12.75">
      <c r="A121" s="252">
        <v>2</v>
      </c>
      <c r="B121" s="317" t="s">
        <v>894</v>
      </c>
      <c r="C121" s="312">
        <v>17000</v>
      </c>
      <c r="D121" s="316">
        <v>30300</v>
      </c>
      <c r="E121" s="256">
        <v>47300</v>
      </c>
      <c r="F121" s="257">
        <v>42000</v>
      </c>
      <c r="G121" s="251"/>
    </row>
    <row r="122" spans="1:7" s="217" customFormat="1" ht="12.75">
      <c r="A122" s="252">
        <v>3</v>
      </c>
      <c r="B122" s="317" t="s">
        <v>895</v>
      </c>
      <c r="C122" s="312">
        <v>297009</v>
      </c>
      <c r="D122" s="316">
        <v>800000</v>
      </c>
      <c r="E122" s="256">
        <v>1097009</v>
      </c>
      <c r="F122" s="257">
        <v>822000</v>
      </c>
      <c r="G122" s="251">
        <v>14000</v>
      </c>
    </row>
    <row r="123" spans="1:7" s="217" customFormat="1" ht="12.75">
      <c r="A123" s="252">
        <v>4</v>
      </c>
      <c r="B123" s="317" t="s">
        <v>896</v>
      </c>
      <c r="C123" s="312">
        <v>6619</v>
      </c>
      <c r="D123" s="316">
        <v>300</v>
      </c>
      <c r="E123" s="256">
        <v>6919</v>
      </c>
      <c r="F123" s="257">
        <v>3200</v>
      </c>
      <c r="G123" s="251"/>
    </row>
    <row r="124" spans="1:7" s="217" customFormat="1" ht="12.75">
      <c r="A124" s="252">
        <v>5</v>
      </c>
      <c r="B124" s="317" t="s">
        <v>897</v>
      </c>
      <c r="C124" s="312">
        <v>4140</v>
      </c>
      <c r="D124" s="316">
        <v>3800</v>
      </c>
      <c r="E124" s="256">
        <v>7940</v>
      </c>
      <c r="F124" s="257">
        <v>7800</v>
      </c>
      <c r="G124" s="251"/>
    </row>
    <row r="125" spans="1:7" s="217" customFormat="1" ht="12.75">
      <c r="A125" s="252">
        <v>6</v>
      </c>
      <c r="B125" s="317" t="s">
        <v>898</v>
      </c>
      <c r="C125" s="312">
        <v>158</v>
      </c>
      <c r="D125" s="316">
        <v>13952</v>
      </c>
      <c r="E125" s="256">
        <v>14110</v>
      </c>
      <c r="F125" s="257">
        <v>13836</v>
      </c>
      <c r="G125" s="251">
        <v>9636</v>
      </c>
    </row>
    <row r="126" spans="1:7" s="217" customFormat="1" ht="12.75">
      <c r="A126" s="252">
        <v>7</v>
      </c>
      <c r="B126" s="317" t="s">
        <v>899</v>
      </c>
      <c r="C126" s="312">
        <v>2000</v>
      </c>
      <c r="D126" s="316">
        <v>4300</v>
      </c>
      <c r="E126" s="256">
        <v>6300</v>
      </c>
      <c r="F126" s="257">
        <v>5800</v>
      </c>
      <c r="G126" s="330">
        <v>615</v>
      </c>
    </row>
    <row r="127" spans="1:7" s="217" customFormat="1" ht="12.75">
      <c r="A127" s="252">
        <v>8</v>
      </c>
      <c r="B127" s="317" t="s">
        <v>900</v>
      </c>
      <c r="C127" s="312">
        <v>432</v>
      </c>
      <c r="D127" s="316">
        <v>10150</v>
      </c>
      <c r="E127" s="256">
        <v>10582</v>
      </c>
      <c r="F127" s="257">
        <v>9500</v>
      </c>
      <c r="G127" s="251">
        <v>2000</v>
      </c>
    </row>
    <row r="128" spans="1:7" s="217" customFormat="1" ht="12.75">
      <c r="A128" s="331">
        <v>9</v>
      </c>
      <c r="B128" s="332" t="s">
        <v>901</v>
      </c>
      <c r="C128" s="312">
        <v>18675</v>
      </c>
      <c r="D128" s="333">
        <v>52000</v>
      </c>
      <c r="E128" s="266">
        <v>70675</v>
      </c>
      <c r="F128" s="334">
        <v>56000</v>
      </c>
      <c r="G128" s="251"/>
    </row>
    <row r="129" spans="1:7" s="217" customFormat="1" ht="12.75" hidden="1">
      <c r="A129" s="331"/>
      <c r="B129" s="335" t="s">
        <v>902</v>
      </c>
      <c r="C129" s="312"/>
      <c r="D129" s="333"/>
      <c r="E129" s="266">
        <v>0</v>
      </c>
      <c r="F129" s="336"/>
      <c r="G129" s="251"/>
    </row>
    <row r="130" spans="1:7" s="217" customFormat="1" ht="12.75">
      <c r="A130" s="331">
        <v>10</v>
      </c>
      <c r="B130" s="337" t="s">
        <v>903</v>
      </c>
      <c r="C130" s="312">
        <v>2713</v>
      </c>
      <c r="D130" s="333">
        <v>50000</v>
      </c>
      <c r="E130" s="266">
        <v>52713</v>
      </c>
      <c r="F130" s="334">
        <v>50000</v>
      </c>
      <c r="G130" s="251"/>
    </row>
    <row r="131" spans="1:7" s="219" customFormat="1" ht="19.5" customHeight="1">
      <c r="A131" s="829" t="s">
        <v>0</v>
      </c>
      <c r="B131" s="833"/>
      <c r="C131" s="310">
        <v>99780</v>
      </c>
      <c r="D131" s="242">
        <v>308300</v>
      </c>
      <c r="E131" s="241">
        <v>408080</v>
      </c>
      <c r="F131" s="242">
        <v>356776</v>
      </c>
      <c r="G131" s="243">
        <v>6000</v>
      </c>
    </row>
    <row r="132" spans="1:7" s="217" customFormat="1" ht="12.75">
      <c r="A132" s="245">
        <v>1</v>
      </c>
      <c r="B132" s="315" t="s">
        <v>1</v>
      </c>
      <c r="C132" s="312">
        <v>36</v>
      </c>
      <c r="D132" s="320">
        <v>15200</v>
      </c>
      <c r="E132" s="249">
        <v>15236</v>
      </c>
      <c r="F132" s="250">
        <v>14500</v>
      </c>
      <c r="G132" s="251"/>
    </row>
    <row r="133" spans="1:7" s="217" customFormat="1" ht="12.75">
      <c r="A133" s="252">
        <v>2</v>
      </c>
      <c r="B133" s="317" t="s">
        <v>2</v>
      </c>
      <c r="C133" s="312">
        <v>8237</v>
      </c>
      <c r="D133" s="316">
        <v>10000</v>
      </c>
      <c r="E133" s="256">
        <v>18237</v>
      </c>
      <c r="F133" s="257">
        <v>15737</v>
      </c>
      <c r="G133" s="251"/>
    </row>
    <row r="134" spans="1:7" s="217" customFormat="1" ht="12.75">
      <c r="A134" s="245">
        <v>3</v>
      </c>
      <c r="B134" s="317" t="s">
        <v>3</v>
      </c>
      <c r="C134" s="312">
        <v>42598</v>
      </c>
      <c r="D134" s="316">
        <v>75000</v>
      </c>
      <c r="E134" s="256">
        <v>117598</v>
      </c>
      <c r="F134" s="257">
        <v>81000</v>
      </c>
      <c r="G134" s="251">
        <v>6000</v>
      </c>
    </row>
    <row r="135" spans="1:7" s="217" customFormat="1" ht="12.75">
      <c r="A135" s="252">
        <v>4</v>
      </c>
      <c r="B135" s="317" t="s">
        <v>4</v>
      </c>
      <c r="C135" s="312">
        <v>6457</v>
      </c>
      <c r="D135" s="316">
        <v>106600</v>
      </c>
      <c r="E135" s="256">
        <v>113057</v>
      </c>
      <c r="F135" s="257">
        <v>106300</v>
      </c>
      <c r="G135" s="251"/>
    </row>
    <row r="136" spans="1:7" s="217" customFormat="1" ht="12.75">
      <c r="A136" s="245">
        <v>5</v>
      </c>
      <c r="B136" s="317" t="s">
        <v>5</v>
      </c>
      <c r="C136" s="312">
        <v>6566</v>
      </c>
      <c r="D136" s="316">
        <v>16800</v>
      </c>
      <c r="E136" s="256">
        <v>23366</v>
      </c>
      <c r="F136" s="257">
        <v>21000</v>
      </c>
      <c r="G136" s="251"/>
    </row>
    <row r="137" spans="1:7" s="217" customFormat="1" ht="12.75">
      <c r="A137" s="252">
        <v>6</v>
      </c>
      <c r="B137" s="317" t="s">
        <v>6</v>
      </c>
      <c r="C137" s="312">
        <v>5847</v>
      </c>
      <c r="D137" s="316">
        <v>22500</v>
      </c>
      <c r="E137" s="256">
        <v>28347</v>
      </c>
      <c r="F137" s="257">
        <v>26000</v>
      </c>
      <c r="G137" s="251"/>
    </row>
    <row r="138" spans="1:7" s="217" customFormat="1" ht="12.75">
      <c r="A138" s="252">
        <v>8</v>
      </c>
      <c r="B138" s="317" t="s">
        <v>7</v>
      </c>
      <c r="C138" s="312"/>
      <c r="D138" s="333">
        <v>40200</v>
      </c>
      <c r="E138" s="266">
        <v>40200</v>
      </c>
      <c r="F138" s="334">
        <v>40200</v>
      </c>
      <c r="G138" s="251"/>
    </row>
    <row r="139" spans="1:7" s="217" customFormat="1" ht="12.75">
      <c r="A139" s="245">
        <v>9</v>
      </c>
      <c r="B139" s="317" t="s">
        <v>8</v>
      </c>
      <c r="C139" s="312">
        <v>30039</v>
      </c>
      <c r="D139" s="316">
        <v>22000</v>
      </c>
      <c r="E139" s="256">
        <v>52039</v>
      </c>
      <c r="F139" s="257">
        <v>52039</v>
      </c>
      <c r="G139" s="251"/>
    </row>
    <row r="140" spans="1:7" s="219" customFormat="1" ht="21" customHeight="1">
      <c r="A140" s="237" t="s">
        <v>9</v>
      </c>
      <c r="B140" s="314"/>
      <c r="C140" s="310">
        <v>16504</v>
      </c>
      <c r="D140" s="242">
        <v>93000</v>
      </c>
      <c r="E140" s="241">
        <v>109504</v>
      </c>
      <c r="F140" s="242">
        <v>98000</v>
      </c>
      <c r="G140" s="338">
        <v>0</v>
      </c>
    </row>
    <row r="141" spans="1:7" s="217" customFormat="1" ht="18.75" customHeight="1">
      <c r="A141" s="278">
        <v>1</v>
      </c>
      <c r="B141" s="339" t="s">
        <v>10</v>
      </c>
      <c r="C141" s="340">
        <v>16504</v>
      </c>
      <c r="D141" s="313">
        <v>93000</v>
      </c>
      <c r="E141" s="282">
        <v>109504</v>
      </c>
      <c r="F141" s="306">
        <v>98000</v>
      </c>
      <c r="G141" s="284">
        <v>0</v>
      </c>
    </row>
    <row r="142" spans="1:7" s="345" customFormat="1" ht="30" customHeight="1">
      <c r="A142" s="839" t="s">
        <v>11</v>
      </c>
      <c r="B142" s="840"/>
      <c r="C142" s="341">
        <v>1214</v>
      </c>
      <c r="D142" s="342">
        <v>66000</v>
      </c>
      <c r="E142" s="343">
        <v>67214</v>
      </c>
      <c r="F142" s="342">
        <v>66000</v>
      </c>
      <c r="G142" s="344">
        <v>0</v>
      </c>
    </row>
    <row r="143" spans="1:7" s="352" customFormat="1" ht="18" customHeight="1">
      <c r="A143" s="346">
        <v>1</v>
      </c>
      <c r="B143" s="347" t="s">
        <v>12</v>
      </c>
      <c r="C143" s="348">
        <v>1214</v>
      </c>
      <c r="D143" s="349">
        <v>66000</v>
      </c>
      <c r="E143" s="282">
        <v>67214</v>
      </c>
      <c r="F143" s="350">
        <v>66000</v>
      </c>
      <c r="G143" s="351"/>
    </row>
    <row r="144" spans="1:7" s="219" customFormat="1" ht="18.75" customHeight="1">
      <c r="A144" s="237" t="s">
        <v>13</v>
      </c>
      <c r="B144" s="314"/>
      <c r="C144" s="310">
        <v>194065</v>
      </c>
      <c r="D144" s="242">
        <v>3121059</v>
      </c>
      <c r="E144" s="241">
        <v>3315124</v>
      </c>
      <c r="F144" s="242">
        <v>3173294</v>
      </c>
      <c r="G144" s="243">
        <v>1762</v>
      </c>
    </row>
    <row r="145" spans="1:7" s="217" customFormat="1" ht="12.75">
      <c r="A145" s="245">
        <v>1</v>
      </c>
      <c r="B145" s="315" t="s">
        <v>14</v>
      </c>
      <c r="C145" s="328">
        <v>267</v>
      </c>
      <c r="D145" s="320">
        <v>50000</v>
      </c>
      <c r="E145" s="249">
        <v>50267</v>
      </c>
      <c r="F145" s="250">
        <v>50267</v>
      </c>
      <c r="G145" s="251"/>
    </row>
    <row r="146" spans="1:7" s="217" customFormat="1" ht="12.75">
      <c r="A146" s="252">
        <v>2</v>
      </c>
      <c r="B146" s="315" t="s">
        <v>850</v>
      </c>
      <c r="C146" s="312">
        <v>140</v>
      </c>
      <c r="D146" s="316">
        <v>66880</v>
      </c>
      <c r="E146" s="256">
        <v>67020</v>
      </c>
      <c r="F146" s="257">
        <v>67020</v>
      </c>
      <c r="G146" s="251"/>
    </row>
    <row r="147" spans="1:7" s="217" customFormat="1" ht="12.75">
      <c r="A147" s="252">
        <v>3</v>
      </c>
      <c r="B147" s="317" t="s">
        <v>15</v>
      </c>
      <c r="C147" s="312">
        <v>2245</v>
      </c>
      <c r="D147" s="316">
        <v>38836</v>
      </c>
      <c r="E147" s="256">
        <v>41081</v>
      </c>
      <c r="F147" s="257">
        <v>38836</v>
      </c>
      <c r="G147" s="297"/>
    </row>
    <row r="148" spans="1:7" s="217" customFormat="1" ht="12.75">
      <c r="A148" s="252">
        <v>4</v>
      </c>
      <c r="B148" s="317" t="s">
        <v>851</v>
      </c>
      <c r="C148" s="319">
        <v>2241</v>
      </c>
      <c r="D148" s="316">
        <v>65000</v>
      </c>
      <c r="E148" s="256">
        <v>67241</v>
      </c>
      <c r="F148" s="257">
        <v>67000</v>
      </c>
      <c r="G148" s="297"/>
    </row>
    <row r="149" spans="1:7" s="217" customFormat="1" ht="12.75">
      <c r="A149" s="245">
        <v>5</v>
      </c>
      <c r="B149" s="315" t="s">
        <v>16</v>
      </c>
      <c r="C149" s="312">
        <v>5042</v>
      </c>
      <c r="D149" s="320">
        <v>42500</v>
      </c>
      <c r="E149" s="256">
        <v>47542</v>
      </c>
      <c r="F149" s="250">
        <v>40500</v>
      </c>
      <c r="G149" s="251"/>
    </row>
    <row r="150" spans="1:7" s="217" customFormat="1" ht="12.75">
      <c r="A150" s="252">
        <v>6</v>
      </c>
      <c r="B150" s="315" t="s">
        <v>852</v>
      </c>
      <c r="C150" s="312">
        <v>5185</v>
      </c>
      <c r="D150" s="316">
        <v>80000</v>
      </c>
      <c r="E150" s="256">
        <v>85185</v>
      </c>
      <c r="F150" s="257">
        <v>80000</v>
      </c>
      <c r="G150" s="251"/>
    </row>
    <row r="151" spans="1:7" s="217" customFormat="1" ht="12.75">
      <c r="A151" s="252">
        <v>7</v>
      </c>
      <c r="B151" s="315" t="s">
        <v>853</v>
      </c>
      <c r="C151" s="312">
        <v>284</v>
      </c>
      <c r="D151" s="316">
        <v>35500</v>
      </c>
      <c r="E151" s="256">
        <v>35784</v>
      </c>
      <c r="F151" s="257">
        <v>35000</v>
      </c>
      <c r="G151" s="251"/>
    </row>
    <row r="152" spans="1:7" s="217" customFormat="1" ht="12.75">
      <c r="A152" s="252">
        <v>8</v>
      </c>
      <c r="B152" s="317" t="s">
        <v>854</v>
      </c>
      <c r="C152" s="319">
        <v>2000</v>
      </c>
      <c r="D152" s="316">
        <v>99968</v>
      </c>
      <c r="E152" s="256">
        <v>101968</v>
      </c>
      <c r="F152" s="257">
        <v>99300</v>
      </c>
      <c r="G152" s="251"/>
    </row>
    <row r="153" spans="1:7" s="217" customFormat="1" ht="12.75">
      <c r="A153" s="252">
        <v>9</v>
      </c>
      <c r="B153" s="315" t="s">
        <v>855</v>
      </c>
      <c r="C153" s="312">
        <v>4245</v>
      </c>
      <c r="D153" s="316">
        <v>57684</v>
      </c>
      <c r="E153" s="256">
        <v>61929</v>
      </c>
      <c r="F153" s="257">
        <v>56769</v>
      </c>
      <c r="G153" s="251"/>
    </row>
    <row r="154" spans="1:7" s="217" customFormat="1" ht="12.75">
      <c r="A154" s="252">
        <v>10</v>
      </c>
      <c r="B154" s="315" t="s">
        <v>856</v>
      </c>
      <c r="C154" s="312">
        <v>3267</v>
      </c>
      <c r="D154" s="316">
        <v>90000</v>
      </c>
      <c r="E154" s="256">
        <v>93267</v>
      </c>
      <c r="F154" s="257">
        <v>92000</v>
      </c>
      <c r="G154" s="251">
        <v>1400</v>
      </c>
    </row>
    <row r="155" spans="1:7" s="217" customFormat="1" ht="12.75">
      <c r="A155" s="252">
        <v>11</v>
      </c>
      <c r="B155" s="317" t="s">
        <v>857</v>
      </c>
      <c r="C155" s="312">
        <v>6573</v>
      </c>
      <c r="D155" s="316">
        <v>57515</v>
      </c>
      <c r="E155" s="256">
        <v>64088</v>
      </c>
      <c r="F155" s="257">
        <v>57600</v>
      </c>
      <c r="G155" s="251"/>
    </row>
    <row r="156" spans="1:7" s="217" customFormat="1" ht="12.75">
      <c r="A156" s="252">
        <v>12</v>
      </c>
      <c r="B156" s="315" t="s">
        <v>858</v>
      </c>
      <c r="C156" s="312">
        <v>22989</v>
      </c>
      <c r="D156" s="316">
        <v>185000</v>
      </c>
      <c r="E156" s="256">
        <v>207989</v>
      </c>
      <c r="F156" s="257">
        <v>195000</v>
      </c>
      <c r="G156" s="251"/>
    </row>
    <row r="157" spans="1:7" s="217" customFormat="1" ht="12.75">
      <c r="A157" s="252">
        <v>13</v>
      </c>
      <c r="B157" s="317" t="s">
        <v>859</v>
      </c>
      <c r="C157" s="312">
        <v>1368</v>
      </c>
      <c r="D157" s="316">
        <v>42000</v>
      </c>
      <c r="E157" s="256">
        <v>43368</v>
      </c>
      <c r="F157" s="257">
        <v>42500</v>
      </c>
      <c r="G157" s="251"/>
    </row>
    <row r="158" spans="1:7" s="217" customFormat="1" ht="12.75">
      <c r="A158" s="252">
        <v>14</v>
      </c>
      <c r="B158" s="317" t="s">
        <v>860</v>
      </c>
      <c r="C158" s="312">
        <v>209</v>
      </c>
      <c r="D158" s="316">
        <v>53600</v>
      </c>
      <c r="E158" s="256">
        <v>53809</v>
      </c>
      <c r="F158" s="257">
        <v>53640</v>
      </c>
      <c r="G158" s="251"/>
    </row>
    <row r="159" spans="1:7" s="217" customFormat="1" ht="12.75">
      <c r="A159" s="252">
        <v>15</v>
      </c>
      <c r="B159" s="317" t="s">
        <v>861</v>
      </c>
      <c r="C159" s="312">
        <v>5737</v>
      </c>
      <c r="D159" s="316">
        <v>169150</v>
      </c>
      <c r="E159" s="256">
        <v>174887</v>
      </c>
      <c r="F159" s="257">
        <v>170000</v>
      </c>
      <c r="G159" s="251"/>
    </row>
    <row r="160" spans="1:7" s="217" customFormat="1" ht="12.75">
      <c r="A160" s="252">
        <v>16</v>
      </c>
      <c r="B160" s="315" t="s">
        <v>17</v>
      </c>
      <c r="C160" s="312">
        <v>10476</v>
      </c>
      <c r="D160" s="316">
        <v>32000</v>
      </c>
      <c r="E160" s="256">
        <v>42476</v>
      </c>
      <c r="F160" s="257">
        <v>35000</v>
      </c>
      <c r="G160" s="251"/>
    </row>
    <row r="161" spans="1:7" s="217" customFormat="1" ht="12.75">
      <c r="A161" s="258">
        <v>17</v>
      </c>
      <c r="B161" s="337" t="s">
        <v>862</v>
      </c>
      <c r="C161" s="353">
        <v>693</v>
      </c>
      <c r="D161" s="323">
        <v>67208</v>
      </c>
      <c r="E161" s="262">
        <v>67901</v>
      </c>
      <c r="F161" s="263">
        <v>67208</v>
      </c>
      <c r="G161" s="287"/>
    </row>
    <row r="162" spans="1:7" s="229" customFormat="1" ht="33.75">
      <c r="A162" s="230" t="s">
        <v>749</v>
      </c>
      <c r="B162" s="231" t="s">
        <v>789</v>
      </c>
      <c r="C162" s="325" t="s">
        <v>845</v>
      </c>
      <c r="D162" s="326" t="s">
        <v>790</v>
      </c>
      <c r="E162" s="234" t="s">
        <v>347</v>
      </c>
      <c r="F162" s="326" t="s">
        <v>793</v>
      </c>
      <c r="G162" s="236" t="s">
        <v>794</v>
      </c>
    </row>
    <row r="163" spans="1:7" s="217" customFormat="1" ht="12.75">
      <c r="A163" s="245">
        <v>18</v>
      </c>
      <c r="B163" s="315" t="s">
        <v>863</v>
      </c>
      <c r="C163" s="319">
        <v>10360</v>
      </c>
      <c r="D163" s="320">
        <v>63452</v>
      </c>
      <c r="E163" s="249">
        <v>73812</v>
      </c>
      <c r="F163" s="250">
        <v>70000</v>
      </c>
      <c r="G163" s="251"/>
    </row>
    <row r="164" spans="1:7" s="217" customFormat="1" ht="12.75">
      <c r="A164" s="252">
        <v>19</v>
      </c>
      <c r="B164" s="317" t="s">
        <v>864</v>
      </c>
      <c r="C164" s="312">
        <v>1097</v>
      </c>
      <c r="D164" s="316">
        <v>53000</v>
      </c>
      <c r="E164" s="256">
        <v>54097</v>
      </c>
      <c r="F164" s="257">
        <v>54000</v>
      </c>
      <c r="G164" s="251"/>
    </row>
    <row r="165" spans="1:7" s="217" customFormat="1" ht="12.75">
      <c r="A165" s="252">
        <v>20</v>
      </c>
      <c r="B165" s="317" t="s">
        <v>865</v>
      </c>
      <c r="C165" s="312">
        <v>967</v>
      </c>
      <c r="D165" s="316">
        <v>68000</v>
      </c>
      <c r="E165" s="256">
        <v>68967</v>
      </c>
      <c r="F165" s="257">
        <v>67000</v>
      </c>
      <c r="G165" s="251"/>
    </row>
    <row r="166" spans="1:7" s="217" customFormat="1" ht="12.75">
      <c r="A166" s="252">
        <v>21</v>
      </c>
      <c r="B166" s="315" t="s">
        <v>18</v>
      </c>
      <c r="C166" s="312">
        <v>148</v>
      </c>
      <c r="D166" s="316">
        <v>40000</v>
      </c>
      <c r="E166" s="256">
        <v>40148</v>
      </c>
      <c r="F166" s="257">
        <v>40000</v>
      </c>
      <c r="G166" s="251"/>
    </row>
    <row r="167" spans="1:7" s="217" customFormat="1" ht="12.75">
      <c r="A167" s="252">
        <v>22</v>
      </c>
      <c r="B167" s="317" t="s">
        <v>866</v>
      </c>
      <c r="C167" s="312">
        <v>3880</v>
      </c>
      <c r="D167" s="316">
        <v>60000</v>
      </c>
      <c r="E167" s="256">
        <v>63880</v>
      </c>
      <c r="F167" s="257">
        <v>60000</v>
      </c>
      <c r="G167" s="251"/>
    </row>
    <row r="168" spans="1:7" s="217" customFormat="1" ht="12.75">
      <c r="A168" s="252">
        <v>23</v>
      </c>
      <c r="B168" s="317" t="s">
        <v>867</v>
      </c>
      <c r="C168" s="312">
        <v>2479</v>
      </c>
      <c r="D168" s="316">
        <v>57000</v>
      </c>
      <c r="E168" s="256">
        <v>59479</v>
      </c>
      <c r="F168" s="257">
        <v>58000</v>
      </c>
      <c r="G168" s="251"/>
    </row>
    <row r="169" spans="1:7" s="217" customFormat="1" ht="12.75">
      <c r="A169" s="252">
        <v>24</v>
      </c>
      <c r="B169" s="315" t="s">
        <v>868</v>
      </c>
      <c r="C169" s="312">
        <v>32788</v>
      </c>
      <c r="D169" s="316">
        <v>144210</v>
      </c>
      <c r="E169" s="256">
        <v>176998</v>
      </c>
      <c r="F169" s="257">
        <v>144210</v>
      </c>
      <c r="G169" s="251"/>
    </row>
    <row r="170" spans="1:7" s="217" customFormat="1" ht="12.75">
      <c r="A170" s="252">
        <v>25</v>
      </c>
      <c r="B170" s="317" t="s">
        <v>869</v>
      </c>
      <c r="C170" s="312">
        <v>2804</v>
      </c>
      <c r="D170" s="316">
        <v>68000</v>
      </c>
      <c r="E170" s="256">
        <v>70804</v>
      </c>
      <c r="F170" s="257">
        <v>68000</v>
      </c>
      <c r="G170" s="251"/>
    </row>
    <row r="171" spans="1:7" s="217" customFormat="1" ht="12.75">
      <c r="A171" s="252">
        <v>26</v>
      </c>
      <c r="B171" s="317" t="s">
        <v>870</v>
      </c>
      <c r="C171" s="312">
        <v>7993</v>
      </c>
      <c r="D171" s="316">
        <v>81000</v>
      </c>
      <c r="E171" s="256">
        <v>88993</v>
      </c>
      <c r="F171" s="354">
        <v>88500</v>
      </c>
      <c r="G171" s="251"/>
    </row>
    <row r="172" spans="1:7" s="217" customFormat="1" ht="12.75">
      <c r="A172" s="252">
        <v>27</v>
      </c>
      <c r="B172" s="317" t="s">
        <v>871</v>
      </c>
      <c r="C172" s="312">
        <v>729</v>
      </c>
      <c r="D172" s="316">
        <v>80374</v>
      </c>
      <c r="E172" s="256">
        <v>81103</v>
      </c>
      <c r="F172" s="257">
        <v>80694</v>
      </c>
      <c r="G172" s="251"/>
    </row>
    <row r="173" spans="1:7" s="217" customFormat="1" ht="12.75">
      <c r="A173" s="252">
        <v>28</v>
      </c>
      <c r="B173" s="315" t="s">
        <v>19</v>
      </c>
      <c r="C173" s="312">
        <v>3719</v>
      </c>
      <c r="D173" s="316">
        <v>50000</v>
      </c>
      <c r="E173" s="256">
        <v>53719</v>
      </c>
      <c r="F173" s="257">
        <v>50550</v>
      </c>
      <c r="G173" s="251"/>
    </row>
    <row r="174" spans="1:7" s="217" customFormat="1" ht="12.75">
      <c r="A174" s="252">
        <v>29</v>
      </c>
      <c r="B174" s="317" t="s">
        <v>873</v>
      </c>
      <c r="C174" s="312">
        <v>2541</v>
      </c>
      <c r="D174" s="316">
        <v>143800</v>
      </c>
      <c r="E174" s="256">
        <v>146341</v>
      </c>
      <c r="F174" s="257">
        <v>144000</v>
      </c>
      <c r="G174" s="251"/>
    </row>
    <row r="175" spans="1:7" s="217" customFormat="1" ht="12.75">
      <c r="A175" s="252">
        <v>30</v>
      </c>
      <c r="B175" s="317" t="s">
        <v>874</v>
      </c>
      <c r="C175" s="312">
        <v>1298</v>
      </c>
      <c r="D175" s="316">
        <v>110550</v>
      </c>
      <c r="E175" s="256">
        <v>111848</v>
      </c>
      <c r="F175" s="257">
        <v>110350</v>
      </c>
      <c r="G175" s="251"/>
    </row>
    <row r="176" spans="1:7" s="217" customFormat="1" ht="12.75">
      <c r="A176" s="252">
        <v>31</v>
      </c>
      <c r="B176" s="315" t="s">
        <v>20</v>
      </c>
      <c r="C176" s="312">
        <v>2260</v>
      </c>
      <c r="D176" s="316">
        <v>89530</v>
      </c>
      <c r="E176" s="256">
        <v>91790</v>
      </c>
      <c r="F176" s="257">
        <v>90250</v>
      </c>
      <c r="G176" s="251"/>
    </row>
    <row r="177" spans="1:7" s="217" customFormat="1" ht="12.75">
      <c r="A177" s="252">
        <v>32</v>
      </c>
      <c r="B177" s="315" t="s">
        <v>875</v>
      </c>
      <c r="C177" s="312">
        <v>878</v>
      </c>
      <c r="D177" s="316">
        <v>105878</v>
      </c>
      <c r="E177" s="256">
        <v>106756</v>
      </c>
      <c r="F177" s="257">
        <v>105000</v>
      </c>
      <c r="G177" s="251"/>
    </row>
    <row r="178" spans="1:7" s="217" customFormat="1" ht="12.75">
      <c r="A178" s="252">
        <v>33</v>
      </c>
      <c r="B178" s="315" t="s">
        <v>876</v>
      </c>
      <c r="C178" s="312">
        <v>23156</v>
      </c>
      <c r="D178" s="316">
        <v>100000</v>
      </c>
      <c r="E178" s="256">
        <v>123156</v>
      </c>
      <c r="F178" s="257">
        <v>110000</v>
      </c>
      <c r="G178" s="251"/>
    </row>
    <row r="179" spans="1:7" s="217" customFormat="1" ht="12.75">
      <c r="A179" s="252">
        <v>34</v>
      </c>
      <c r="B179" s="315" t="s">
        <v>877</v>
      </c>
      <c r="C179" s="312">
        <v>3141</v>
      </c>
      <c r="D179" s="316">
        <v>64330</v>
      </c>
      <c r="E179" s="256">
        <v>67471</v>
      </c>
      <c r="F179" s="257">
        <v>65430</v>
      </c>
      <c r="G179" s="251"/>
    </row>
    <row r="180" spans="1:7" s="217" customFormat="1" ht="12.75">
      <c r="A180" s="252">
        <v>35</v>
      </c>
      <c r="B180" s="317" t="s">
        <v>878</v>
      </c>
      <c r="C180" s="312">
        <v>426</v>
      </c>
      <c r="D180" s="316">
        <v>78000</v>
      </c>
      <c r="E180" s="256">
        <v>78426</v>
      </c>
      <c r="F180" s="257">
        <v>78000</v>
      </c>
      <c r="G180" s="251"/>
    </row>
    <row r="181" spans="1:7" s="217" customFormat="1" ht="12.75">
      <c r="A181" s="252">
        <v>36</v>
      </c>
      <c r="B181" s="315" t="s">
        <v>879</v>
      </c>
      <c r="C181" s="312">
        <v>210</v>
      </c>
      <c r="D181" s="316">
        <v>124200</v>
      </c>
      <c r="E181" s="256">
        <v>124410</v>
      </c>
      <c r="F181" s="257">
        <v>124000</v>
      </c>
      <c r="G181" s="251"/>
    </row>
    <row r="182" spans="1:7" s="217" customFormat="1" ht="12.75">
      <c r="A182" s="252">
        <v>37</v>
      </c>
      <c r="B182" s="315" t="s">
        <v>880</v>
      </c>
      <c r="C182" s="312">
        <v>12938</v>
      </c>
      <c r="D182" s="316">
        <v>138394</v>
      </c>
      <c r="E182" s="256">
        <v>151332</v>
      </c>
      <c r="F182" s="257">
        <v>146670</v>
      </c>
      <c r="G182" s="251">
        <v>362</v>
      </c>
    </row>
    <row r="183" spans="1:7" s="217" customFormat="1" ht="12.75">
      <c r="A183" s="252">
        <v>38</v>
      </c>
      <c r="B183" s="315" t="s">
        <v>881</v>
      </c>
      <c r="C183" s="312">
        <v>0</v>
      </c>
      <c r="D183" s="316">
        <v>120000</v>
      </c>
      <c r="E183" s="256">
        <v>120000</v>
      </c>
      <c r="F183" s="257">
        <v>120000</v>
      </c>
      <c r="G183" s="251"/>
    </row>
    <row r="184" spans="1:7" s="217" customFormat="1" ht="12.75">
      <c r="A184" s="252">
        <v>39</v>
      </c>
      <c r="B184" s="317" t="s">
        <v>21</v>
      </c>
      <c r="C184" s="312">
        <v>7292</v>
      </c>
      <c r="D184" s="316">
        <v>48500</v>
      </c>
      <c r="E184" s="256">
        <v>55792</v>
      </c>
      <c r="F184" s="257">
        <v>51000</v>
      </c>
      <c r="G184" s="251"/>
    </row>
    <row r="185" spans="1:7" s="219" customFormat="1" ht="31.5" customHeight="1">
      <c r="A185" s="831" t="s">
        <v>22</v>
      </c>
      <c r="B185" s="832"/>
      <c r="C185" s="310">
        <v>46464</v>
      </c>
      <c r="D185" s="242">
        <v>46200</v>
      </c>
      <c r="E185" s="241">
        <v>92664</v>
      </c>
      <c r="F185" s="242">
        <v>49000</v>
      </c>
      <c r="G185" s="243">
        <v>0</v>
      </c>
    </row>
    <row r="186" spans="1:7" s="217" customFormat="1" ht="12.75">
      <c r="A186" s="271">
        <v>1</v>
      </c>
      <c r="B186" s="355" t="s">
        <v>23</v>
      </c>
      <c r="C186" s="328">
        <v>1181</v>
      </c>
      <c r="D186" s="329">
        <v>33200</v>
      </c>
      <c r="E186" s="275">
        <v>34381</v>
      </c>
      <c r="F186" s="276">
        <v>34000</v>
      </c>
      <c r="G186" s="277">
        <v>0</v>
      </c>
    </row>
    <row r="187" spans="1:7" s="217" customFormat="1" ht="12.75">
      <c r="A187" s="258">
        <v>2</v>
      </c>
      <c r="B187" s="356" t="s">
        <v>24</v>
      </c>
      <c r="C187" s="322">
        <v>45283</v>
      </c>
      <c r="D187" s="323">
        <v>13000</v>
      </c>
      <c r="E187" s="262">
        <v>58283</v>
      </c>
      <c r="F187" s="263">
        <v>15000</v>
      </c>
      <c r="G187" s="287">
        <v>0</v>
      </c>
    </row>
    <row r="188" spans="1:7" s="219" customFormat="1" ht="33" customHeight="1">
      <c r="A188" s="831" t="s">
        <v>25</v>
      </c>
      <c r="B188" s="832"/>
      <c r="C188" s="310">
        <v>279</v>
      </c>
      <c r="D188" s="242">
        <v>616</v>
      </c>
      <c r="E188" s="241">
        <v>895</v>
      </c>
      <c r="F188" s="357">
        <v>600</v>
      </c>
      <c r="G188" s="243">
        <v>0</v>
      </c>
    </row>
    <row r="189" spans="1:7" s="217" customFormat="1" ht="12.75">
      <c r="A189" s="245">
        <v>1</v>
      </c>
      <c r="B189" s="315" t="s">
        <v>26</v>
      </c>
      <c r="C189" s="312">
        <v>110</v>
      </c>
      <c r="D189" s="320">
        <v>290</v>
      </c>
      <c r="E189" s="249">
        <v>400</v>
      </c>
      <c r="F189" s="250">
        <v>200</v>
      </c>
      <c r="G189" s="251">
        <v>0</v>
      </c>
    </row>
    <row r="190" spans="1:7" s="217" customFormat="1" ht="12.75">
      <c r="A190" s="252">
        <v>2</v>
      </c>
      <c r="B190" s="317" t="s">
        <v>27</v>
      </c>
      <c r="C190" s="312">
        <v>98</v>
      </c>
      <c r="D190" s="316">
        <v>106</v>
      </c>
      <c r="E190" s="256">
        <v>204</v>
      </c>
      <c r="F190" s="257">
        <v>200</v>
      </c>
      <c r="G190" s="251">
        <v>0</v>
      </c>
    </row>
    <row r="191" spans="1:7" s="217" customFormat="1" ht="12.75">
      <c r="A191" s="258">
        <v>3</v>
      </c>
      <c r="B191" s="321" t="s">
        <v>28</v>
      </c>
      <c r="C191" s="322">
        <v>71</v>
      </c>
      <c r="D191" s="323">
        <v>220</v>
      </c>
      <c r="E191" s="262">
        <v>291</v>
      </c>
      <c r="F191" s="263">
        <v>200</v>
      </c>
      <c r="G191" s="287">
        <v>0</v>
      </c>
    </row>
    <row r="192" spans="1:7" s="219" customFormat="1" ht="30" customHeight="1">
      <c r="A192" s="831" t="s">
        <v>29</v>
      </c>
      <c r="B192" s="832"/>
      <c r="C192" s="310">
        <v>47642</v>
      </c>
      <c r="D192" s="242">
        <v>111100</v>
      </c>
      <c r="E192" s="241">
        <v>158742</v>
      </c>
      <c r="F192" s="242">
        <v>101000</v>
      </c>
      <c r="G192" s="243">
        <v>1000</v>
      </c>
    </row>
    <row r="193" spans="1:7" s="217" customFormat="1" ht="12.75">
      <c r="A193" s="358">
        <v>1</v>
      </c>
      <c r="B193" s="359" t="s">
        <v>30</v>
      </c>
      <c r="C193" s="360">
        <v>47642</v>
      </c>
      <c r="D193" s="361">
        <v>111100</v>
      </c>
      <c r="E193" s="362">
        <v>158742</v>
      </c>
      <c r="F193" s="363">
        <v>101000</v>
      </c>
      <c r="G193" s="243">
        <v>1000</v>
      </c>
    </row>
    <row r="194" spans="1:7" s="219" customFormat="1" ht="20.25" customHeight="1">
      <c r="A194" s="237" t="s">
        <v>31</v>
      </c>
      <c r="B194" s="314"/>
      <c r="C194" s="310">
        <v>34927</v>
      </c>
      <c r="D194" s="242">
        <v>550450</v>
      </c>
      <c r="E194" s="241">
        <v>585377</v>
      </c>
      <c r="F194" s="242">
        <v>545512</v>
      </c>
      <c r="G194" s="243">
        <v>0</v>
      </c>
    </row>
    <row r="195" spans="1:7" s="217" customFormat="1" ht="12.75">
      <c r="A195" s="278">
        <v>1</v>
      </c>
      <c r="B195" s="339" t="s">
        <v>32</v>
      </c>
      <c r="C195" s="312">
        <v>0</v>
      </c>
      <c r="D195" s="313">
        <v>110000</v>
      </c>
      <c r="E195" s="282">
        <v>110000</v>
      </c>
      <c r="F195" s="306">
        <v>110000</v>
      </c>
      <c r="G195" s="251"/>
    </row>
    <row r="196" spans="1:7" s="217" customFormat="1" ht="12.75">
      <c r="A196" s="245">
        <v>2</v>
      </c>
      <c r="B196" s="315" t="s">
        <v>33</v>
      </c>
      <c r="C196" s="312">
        <v>30627</v>
      </c>
      <c r="D196" s="320">
        <v>327750</v>
      </c>
      <c r="E196" s="249">
        <v>358377</v>
      </c>
      <c r="F196" s="250">
        <v>323512</v>
      </c>
      <c r="G196" s="251">
        <v>0</v>
      </c>
    </row>
    <row r="197" spans="1:7" s="217" customFormat="1" ht="12.75">
      <c r="A197" s="245">
        <v>3</v>
      </c>
      <c r="B197" s="315" t="s">
        <v>34</v>
      </c>
      <c r="C197" s="312">
        <v>4300</v>
      </c>
      <c r="D197" s="313">
        <v>112700</v>
      </c>
      <c r="E197" s="282">
        <v>117000</v>
      </c>
      <c r="F197" s="306">
        <v>112000</v>
      </c>
      <c r="G197" s="251"/>
    </row>
    <row r="198" spans="1:7" s="219" customFormat="1" ht="33" customHeight="1">
      <c r="A198" s="829" t="s">
        <v>35</v>
      </c>
      <c r="B198" s="833"/>
      <c r="C198" s="310">
        <v>3885</v>
      </c>
      <c r="D198" s="242">
        <v>53240</v>
      </c>
      <c r="E198" s="241">
        <v>57125</v>
      </c>
      <c r="F198" s="242">
        <v>53340</v>
      </c>
      <c r="G198" s="243">
        <v>844</v>
      </c>
    </row>
    <row r="199" spans="1:7" s="219" customFormat="1" ht="14.25" customHeight="1">
      <c r="A199" s="271">
        <v>1</v>
      </c>
      <c r="B199" s="327" t="s">
        <v>854</v>
      </c>
      <c r="C199" s="328">
        <v>0</v>
      </c>
      <c r="D199" s="329">
        <v>16000</v>
      </c>
      <c r="E199" s="364">
        <v>16000</v>
      </c>
      <c r="F199" s="276">
        <v>16000</v>
      </c>
      <c r="G199" s="277">
        <v>614</v>
      </c>
    </row>
    <row r="200" spans="1:7" s="219" customFormat="1" ht="14.25" customHeight="1" hidden="1">
      <c r="A200" s="252">
        <v>2</v>
      </c>
      <c r="B200" s="317" t="s">
        <v>859</v>
      </c>
      <c r="C200" s="312"/>
      <c r="D200" s="313"/>
      <c r="E200" s="256">
        <v>0</v>
      </c>
      <c r="F200" s="306"/>
      <c r="G200" s="284"/>
    </row>
    <row r="201" spans="1:7" s="219" customFormat="1" ht="14.25" customHeight="1">
      <c r="A201" s="252">
        <v>2</v>
      </c>
      <c r="B201" s="317" t="s">
        <v>864</v>
      </c>
      <c r="C201" s="312">
        <v>197</v>
      </c>
      <c r="D201" s="313">
        <v>3500</v>
      </c>
      <c r="E201" s="256">
        <v>3697</v>
      </c>
      <c r="F201" s="306">
        <v>3600</v>
      </c>
      <c r="G201" s="284">
        <v>230</v>
      </c>
    </row>
    <row r="202" spans="1:7" s="217" customFormat="1" ht="12.75" hidden="1">
      <c r="A202" s="252">
        <v>4</v>
      </c>
      <c r="B202" s="317" t="s">
        <v>850</v>
      </c>
      <c r="C202" s="312"/>
      <c r="D202" s="333"/>
      <c r="E202" s="256">
        <v>0</v>
      </c>
      <c r="F202" s="334"/>
      <c r="G202" s="365"/>
    </row>
    <row r="203" spans="1:7" s="217" customFormat="1" ht="12.75">
      <c r="A203" s="252">
        <v>3</v>
      </c>
      <c r="B203" s="315" t="s">
        <v>888</v>
      </c>
      <c r="C203" s="312">
        <v>0</v>
      </c>
      <c r="D203" s="316">
        <v>20000</v>
      </c>
      <c r="E203" s="256">
        <v>20000</v>
      </c>
      <c r="F203" s="257">
        <v>20000</v>
      </c>
      <c r="G203" s="297"/>
    </row>
    <row r="204" spans="1:7" s="217" customFormat="1" ht="12.75">
      <c r="A204" s="252">
        <v>4</v>
      </c>
      <c r="B204" s="315" t="s">
        <v>880</v>
      </c>
      <c r="C204" s="322">
        <v>3688</v>
      </c>
      <c r="D204" s="323">
        <v>13740</v>
      </c>
      <c r="E204" s="262">
        <v>17428</v>
      </c>
      <c r="F204" s="263">
        <v>13740</v>
      </c>
      <c r="G204" s="287"/>
    </row>
    <row r="205" spans="1:7" s="219" customFormat="1" ht="31.5" customHeight="1">
      <c r="A205" s="831" t="s">
        <v>37</v>
      </c>
      <c r="B205" s="832"/>
      <c r="C205" s="310">
        <v>120850</v>
      </c>
      <c r="D205" s="242">
        <v>114700</v>
      </c>
      <c r="E205" s="241">
        <v>235550</v>
      </c>
      <c r="F205" s="242">
        <v>114058</v>
      </c>
      <c r="G205" s="243">
        <v>0</v>
      </c>
    </row>
    <row r="206" spans="1:7" s="217" customFormat="1" ht="12.75">
      <c r="A206" s="358">
        <v>1</v>
      </c>
      <c r="B206" s="359" t="s">
        <v>38</v>
      </c>
      <c r="C206" s="360">
        <v>120850</v>
      </c>
      <c r="D206" s="361">
        <v>114700</v>
      </c>
      <c r="E206" s="362">
        <v>235550</v>
      </c>
      <c r="F206" s="363">
        <v>114058</v>
      </c>
      <c r="G206" s="243"/>
    </row>
    <row r="207" spans="1:7" s="219" customFormat="1" ht="12.75" hidden="1">
      <c r="A207" s="366"/>
      <c r="B207" s="367" t="s">
        <v>902</v>
      </c>
      <c r="C207" s="310"/>
      <c r="D207" s="368"/>
      <c r="E207" s="362"/>
      <c r="F207" s="369"/>
      <c r="G207" s="243"/>
    </row>
    <row r="208" spans="1:7" s="244" customFormat="1" ht="33" customHeight="1">
      <c r="A208" s="829" t="s">
        <v>39</v>
      </c>
      <c r="B208" s="830"/>
      <c r="C208" s="368">
        <v>20</v>
      </c>
      <c r="D208" s="368">
        <v>200</v>
      </c>
      <c r="E208" s="302">
        <v>220</v>
      </c>
      <c r="F208" s="303">
        <v>220</v>
      </c>
      <c r="G208" s="291">
        <v>0</v>
      </c>
    </row>
    <row r="209" spans="1:7" s="217" customFormat="1" ht="12.75">
      <c r="A209" s="358">
        <v>1</v>
      </c>
      <c r="B209" s="370" t="s">
        <v>843</v>
      </c>
      <c r="C209" s="360">
        <v>20</v>
      </c>
      <c r="D209" s="371">
        <v>200</v>
      </c>
      <c r="E209" s="362">
        <v>220</v>
      </c>
      <c r="F209" s="363">
        <v>220</v>
      </c>
      <c r="G209" s="243"/>
    </row>
    <row r="210" spans="1:7" s="217" customFormat="1" ht="14.25" customHeight="1">
      <c r="A210" s="292"/>
      <c r="B210" s="293" t="s">
        <v>404</v>
      </c>
      <c r="C210" s="308">
        <v>1211024</v>
      </c>
      <c r="D210" s="308">
        <v>7559315</v>
      </c>
      <c r="E210" s="307">
        <v>8770339</v>
      </c>
      <c r="F210" s="308">
        <v>7823448</v>
      </c>
      <c r="G210" s="270">
        <v>117337</v>
      </c>
    </row>
    <row r="211" spans="2:7" s="217" customFormat="1" ht="12.75">
      <c r="B211" s="218"/>
      <c r="C211" s="218"/>
      <c r="D211" s="372"/>
      <c r="E211" s="373"/>
      <c r="F211" s="372"/>
      <c r="G211" s="373"/>
    </row>
    <row r="212" spans="1:7" s="295" customFormat="1" ht="14.25">
      <c r="A212" s="217"/>
      <c r="B212" s="218"/>
      <c r="C212" s="218"/>
      <c r="D212" s="372"/>
      <c r="E212" s="373"/>
      <c r="F212" s="372"/>
      <c r="G212" s="373"/>
    </row>
    <row r="213" spans="1:7" s="374" customFormat="1" ht="16.5" customHeight="1">
      <c r="A213" s="217"/>
      <c r="B213" s="218"/>
      <c r="C213" s="218"/>
      <c r="D213" s="372"/>
      <c r="E213" s="373"/>
      <c r="F213" s="372"/>
      <c r="G213" s="373"/>
    </row>
    <row r="214" spans="2:7" s="217" customFormat="1" ht="12.75">
      <c r="B214" s="218"/>
      <c r="C214" s="218"/>
      <c r="D214" s="372"/>
      <c r="E214" s="373"/>
      <c r="F214" s="372"/>
      <c r="G214" s="373"/>
    </row>
    <row r="215" spans="2:7" s="217" customFormat="1" ht="12.75">
      <c r="B215" s="218"/>
      <c r="C215" s="218"/>
      <c r="D215" s="372"/>
      <c r="E215" s="373"/>
      <c r="F215" s="372"/>
      <c r="G215" s="373"/>
    </row>
    <row r="216" spans="4:7" ht="12.75">
      <c r="D216" s="158"/>
      <c r="E216" s="168"/>
      <c r="F216" s="158"/>
      <c r="G216" s="168"/>
    </row>
    <row r="217" spans="4:7" ht="12.75">
      <c r="D217" s="158"/>
      <c r="E217" s="168"/>
      <c r="F217" s="158"/>
      <c r="G217" s="168"/>
    </row>
    <row r="218" spans="4:7" ht="12.75">
      <c r="D218" s="158"/>
      <c r="E218" s="168"/>
      <c r="F218" s="158"/>
      <c r="G218" s="168"/>
    </row>
    <row r="219" spans="4:7" ht="12.75">
      <c r="D219" s="158"/>
      <c r="E219" s="168"/>
      <c r="F219" s="158"/>
      <c r="G219" s="168"/>
    </row>
    <row r="220" spans="4:7" ht="12.75">
      <c r="D220" s="158"/>
      <c r="E220" s="168"/>
      <c r="F220" s="158"/>
      <c r="G220" s="168"/>
    </row>
    <row r="221" spans="4:7" ht="12.75">
      <c r="D221" s="158"/>
      <c r="E221" s="168"/>
      <c r="F221" s="158"/>
      <c r="G221" s="168"/>
    </row>
    <row r="222" spans="4:7" ht="12.75">
      <c r="D222" s="158"/>
      <c r="E222" s="168"/>
      <c r="F222" s="158"/>
      <c r="G222" s="168"/>
    </row>
    <row r="223" spans="4:7" ht="12.75">
      <c r="D223" s="158"/>
      <c r="E223" s="168"/>
      <c r="F223" s="158"/>
      <c r="G223" s="168"/>
    </row>
    <row r="224" spans="4:7" ht="12.75">
      <c r="D224" s="158"/>
      <c r="E224" s="168"/>
      <c r="F224" s="158"/>
      <c r="G224" s="168"/>
    </row>
    <row r="225" spans="4:7" ht="12.75">
      <c r="D225" s="158"/>
      <c r="E225" s="168"/>
      <c r="F225" s="158"/>
      <c r="G225" s="168"/>
    </row>
    <row r="226" spans="4:7" ht="12.75">
      <c r="D226" s="158"/>
      <c r="E226" s="168"/>
      <c r="F226" s="158"/>
      <c r="G226" s="168"/>
    </row>
    <row r="227" spans="4:7" ht="12.75">
      <c r="D227" s="158"/>
      <c r="E227" s="168"/>
      <c r="F227" s="158"/>
      <c r="G227" s="168"/>
    </row>
    <row r="228" spans="4:7" ht="12.75">
      <c r="D228" s="158"/>
      <c r="E228" s="168"/>
      <c r="F228" s="158"/>
      <c r="G228" s="168"/>
    </row>
    <row r="229" spans="4:7" ht="12.75">
      <c r="D229" s="158"/>
      <c r="E229" s="168"/>
      <c r="F229" s="158"/>
      <c r="G229" s="168"/>
    </row>
    <row r="230" spans="4:7" ht="12.75">
      <c r="D230" s="158"/>
      <c r="E230" s="168"/>
      <c r="F230" s="158"/>
      <c r="G230" s="168"/>
    </row>
    <row r="231" spans="4:7" ht="12.75">
      <c r="D231" s="158"/>
      <c r="E231" s="168"/>
      <c r="F231" s="158"/>
      <c r="G231" s="168"/>
    </row>
    <row r="232" spans="4:7" ht="12.75">
      <c r="D232" s="158"/>
      <c r="E232" s="168"/>
      <c r="F232" s="158"/>
      <c r="G232" s="168"/>
    </row>
    <row r="233" spans="4:7" ht="12.75">
      <c r="D233" s="158"/>
      <c r="E233" s="168"/>
      <c r="F233" s="158"/>
      <c r="G233" s="168"/>
    </row>
    <row r="234" spans="4:7" ht="12.75">
      <c r="D234" s="158"/>
      <c r="E234" s="168"/>
      <c r="F234" s="158"/>
      <c r="G234" s="168"/>
    </row>
    <row r="235" spans="4:7" ht="12.75">
      <c r="D235" s="158"/>
      <c r="E235" s="168"/>
      <c r="F235" s="158"/>
      <c r="G235" s="168"/>
    </row>
    <row r="236" spans="4:7" ht="12.75">
      <c r="D236" s="158"/>
      <c r="E236" s="168"/>
      <c r="F236" s="158"/>
      <c r="G236" s="168"/>
    </row>
    <row r="237" spans="4:7" ht="12.75">
      <c r="D237" s="158"/>
      <c r="E237" s="168"/>
      <c r="F237" s="158"/>
      <c r="G237" s="168"/>
    </row>
    <row r="238" spans="4:7" ht="12.75">
      <c r="D238" s="158"/>
      <c r="E238" s="168"/>
      <c r="F238" s="158"/>
      <c r="G238" s="168"/>
    </row>
    <row r="239" spans="4:7" ht="12.75">
      <c r="D239" s="158"/>
      <c r="E239" s="168"/>
      <c r="F239" s="158"/>
      <c r="G239" s="168"/>
    </row>
    <row r="240" spans="4:7" ht="12.75">
      <c r="D240" s="158"/>
      <c r="E240" s="168"/>
      <c r="F240" s="158"/>
      <c r="G240" s="168"/>
    </row>
    <row r="241" spans="4:7" ht="12.75">
      <c r="D241" s="158"/>
      <c r="E241" s="168"/>
      <c r="F241" s="158"/>
      <c r="G241" s="168"/>
    </row>
    <row r="242" spans="4:7" ht="12.75">
      <c r="D242" s="158"/>
      <c r="E242" s="168"/>
      <c r="F242" s="158"/>
      <c r="G242" s="168"/>
    </row>
    <row r="243" spans="4:7" ht="12.75">
      <c r="D243" s="158"/>
      <c r="E243" s="168"/>
      <c r="F243" s="158"/>
      <c r="G243" s="168"/>
    </row>
    <row r="244" spans="4:7" ht="12.75">
      <c r="D244" s="154"/>
      <c r="E244" s="169"/>
      <c r="F244" s="154"/>
      <c r="G244" s="169"/>
    </row>
    <row r="245" spans="4:7" ht="12.75">
      <c r="D245" s="154"/>
      <c r="E245" s="169"/>
      <c r="F245" s="154"/>
      <c r="G245" s="169"/>
    </row>
    <row r="246" spans="4:7" ht="12.75">
      <c r="D246" s="154"/>
      <c r="E246" s="169"/>
      <c r="F246" s="154"/>
      <c r="G246" s="169"/>
    </row>
    <row r="247" spans="4:7" ht="12.75">
      <c r="D247" s="154"/>
      <c r="E247" s="169"/>
      <c r="F247" s="154"/>
      <c r="G247" s="169"/>
    </row>
    <row r="248" spans="4:7" ht="12.75">
      <c r="D248" s="154"/>
      <c r="E248" s="169"/>
      <c r="F248" s="154"/>
      <c r="G248" s="169"/>
    </row>
    <row r="249" spans="4:7" ht="12.75">
      <c r="D249" s="154"/>
      <c r="E249" s="169"/>
      <c r="F249" s="154"/>
      <c r="G249" s="169"/>
    </row>
    <row r="250" spans="4:7" ht="12.75">
      <c r="D250" s="154"/>
      <c r="E250" s="169"/>
      <c r="F250" s="154"/>
      <c r="G250" s="169"/>
    </row>
    <row r="251" spans="4:7" ht="12.75">
      <c r="D251" s="154"/>
      <c r="E251" s="169"/>
      <c r="F251" s="154"/>
      <c r="G251" s="169"/>
    </row>
    <row r="252" spans="4:7" ht="12.75">
      <c r="D252" s="154"/>
      <c r="E252" s="169"/>
      <c r="F252" s="154"/>
      <c r="G252" s="169"/>
    </row>
    <row r="253" spans="4:7" ht="12.75">
      <c r="D253" s="154"/>
      <c r="E253" s="169"/>
      <c r="F253" s="154"/>
      <c r="G253" s="169"/>
    </row>
    <row r="254" spans="4:7" ht="12.75">
      <c r="D254" s="154"/>
      <c r="E254" s="169"/>
      <c r="F254" s="154"/>
      <c r="G254" s="169"/>
    </row>
    <row r="255" spans="4:7" ht="12.75">
      <c r="D255" s="154"/>
      <c r="E255" s="169"/>
      <c r="F255" s="154"/>
      <c r="G255" s="169"/>
    </row>
    <row r="256" spans="4:7" ht="12.75">
      <c r="D256" s="154"/>
      <c r="E256" s="169"/>
      <c r="F256" s="154"/>
      <c r="G256" s="169"/>
    </row>
    <row r="257" spans="4:7" ht="12.75">
      <c r="D257" s="154"/>
      <c r="E257" s="169"/>
      <c r="F257" s="154"/>
      <c r="G257" s="169"/>
    </row>
    <row r="258" spans="4:7" ht="12.75">
      <c r="D258" s="154"/>
      <c r="E258" s="169"/>
      <c r="F258" s="154"/>
      <c r="G258" s="169"/>
    </row>
    <row r="259" spans="4:7" ht="12.75">
      <c r="D259" s="154"/>
      <c r="E259" s="169"/>
      <c r="F259" s="154"/>
      <c r="G259" s="169"/>
    </row>
    <row r="260" spans="4:7" ht="12.75">
      <c r="D260" s="154"/>
      <c r="E260" s="169"/>
      <c r="F260" s="154"/>
      <c r="G260" s="169"/>
    </row>
    <row r="261" spans="4:7" ht="12.75">
      <c r="D261" s="154"/>
      <c r="E261" s="169"/>
      <c r="F261" s="154"/>
      <c r="G261" s="169"/>
    </row>
    <row r="262" spans="4:7" ht="12.75">
      <c r="D262" s="154"/>
      <c r="E262" s="169"/>
      <c r="F262" s="154"/>
      <c r="G262" s="169"/>
    </row>
    <row r="263" spans="4:7" ht="12.75">
      <c r="D263" s="154"/>
      <c r="E263" s="169"/>
      <c r="F263" s="154"/>
      <c r="G263" s="169"/>
    </row>
    <row r="264" spans="4:7" ht="12.75">
      <c r="D264" s="154"/>
      <c r="E264" s="169"/>
      <c r="F264" s="154"/>
      <c r="G264" s="169"/>
    </row>
    <row r="265" spans="4:7" ht="12.75">
      <c r="D265" s="154"/>
      <c r="E265" s="169"/>
      <c r="F265" s="154"/>
      <c r="G265" s="169"/>
    </row>
    <row r="266" spans="4:7" ht="12.75">
      <c r="D266" s="154"/>
      <c r="E266" s="169"/>
      <c r="F266" s="154"/>
      <c r="G266" s="169"/>
    </row>
    <row r="267" spans="4:7" ht="12.75">
      <c r="D267" s="154"/>
      <c r="E267" s="169"/>
      <c r="F267" s="154"/>
      <c r="G267" s="169"/>
    </row>
    <row r="268" spans="4:7" ht="12.75">
      <c r="D268" s="154"/>
      <c r="E268" s="169"/>
      <c r="F268" s="154"/>
      <c r="G268" s="169"/>
    </row>
    <row r="269" spans="4:7" ht="12.75">
      <c r="D269" s="154"/>
      <c r="E269" s="169"/>
      <c r="F269" s="154"/>
      <c r="G269" s="169"/>
    </row>
    <row r="270" spans="4:7" ht="12.75">
      <c r="D270" s="154"/>
      <c r="E270" s="169"/>
      <c r="F270" s="154"/>
      <c r="G270" s="169"/>
    </row>
    <row r="271" spans="4:7" ht="12.75">
      <c r="D271" s="154"/>
      <c r="E271" s="169"/>
      <c r="F271" s="154"/>
      <c r="G271" s="169"/>
    </row>
    <row r="272" spans="4:7" ht="12.75">
      <c r="D272" s="154"/>
      <c r="E272" s="169"/>
      <c r="F272" s="154"/>
      <c r="G272" s="169"/>
    </row>
    <row r="273" spans="4:7" ht="12.75">
      <c r="D273" s="154"/>
      <c r="E273" s="169"/>
      <c r="F273" s="154"/>
      <c r="G273" s="169"/>
    </row>
    <row r="274" spans="4:7" ht="12.75">
      <c r="D274" s="154"/>
      <c r="E274" s="169"/>
      <c r="F274" s="154"/>
      <c r="G274" s="169"/>
    </row>
    <row r="275" spans="4:7" ht="12.75">
      <c r="D275" s="154"/>
      <c r="E275" s="169"/>
      <c r="F275" s="154"/>
      <c r="G275" s="169"/>
    </row>
    <row r="276" spans="4:7" ht="12.75">
      <c r="D276" s="154"/>
      <c r="E276" s="169"/>
      <c r="F276" s="154"/>
      <c r="G276" s="169"/>
    </row>
    <row r="277" spans="4:7" ht="12.75">
      <c r="D277" s="154"/>
      <c r="E277" s="169"/>
      <c r="F277" s="154"/>
      <c r="G277" s="169"/>
    </row>
    <row r="278" spans="4:7" ht="12.75">
      <c r="D278" s="154"/>
      <c r="E278" s="169"/>
      <c r="F278" s="154"/>
      <c r="G278" s="169"/>
    </row>
    <row r="279" spans="4:7" ht="12.75">
      <c r="D279" s="154"/>
      <c r="E279" s="169"/>
      <c r="F279" s="154"/>
      <c r="G279" s="169"/>
    </row>
    <row r="280" spans="4:7" ht="12.75">
      <c r="D280" s="154"/>
      <c r="E280" s="169"/>
      <c r="F280" s="154"/>
      <c r="G280" s="169"/>
    </row>
    <row r="281" spans="4:7" ht="12.75">
      <c r="D281" s="154"/>
      <c r="E281" s="169"/>
      <c r="F281" s="154"/>
      <c r="G281" s="169"/>
    </row>
    <row r="282" spans="4:7" ht="12.75">
      <c r="D282" s="154"/>
      <c r="E282" s="169"/>
      <c r="F282" s="154"/>
      <c r="G282" s="169"/>
    </row>
    <row r="283" spans="4:7" ht="12.75">
      <c r="D283" s="154"/>
      <c r="E283" s="169"/>
      <c r="F283" s="154"/>
      <c r="G283" s="169"/>
    </row>
    <row r="284" spans="4:7" ht="12.75">
      <c r="D284" s="154"/>
      <c r="E284" s="169"/>
      <c r="F284" s="154"/>
      <c r="G284" s="169"/>
    </row>
    <row r="285" spans="4:7" ht="12.75">
      <c r="D285" s="154"/>
      <c r="E285" s="169"/>
      <c r="F285" s="154"/>
      <c r="G285" s="169"/>
    </row>
    <row r="286" spans="4:7" ht="12.75">
      <c r="D286" s="154"/>
      <c r="E286" s="169"/>
      <c r="F286" s="154"/>
      <c r="G286" s="169"/>
    </row>
    <row r="287" spans="4:7" ht="12.75">
      <c r="D287" s="154"/>
      <c r="E287" s="169"/>
      <c r="F287" s="154"/>
      <c r="G287" s="169"/>
    </row>
    <row r="288" spans="4:7" ht="12.75">
      <c r="D288" s="154"/>
      <c r="E288" s="169"/>
      <c r="F288" s="154"/>
      <c r="G288" s="169"/>
    </row>
    <row r="289" spans="4:7" ht="12.75">
      <c r="D289" s="154"/>
      <c r="E289" s="169"/>
      <c r="F289" s="154"/>
      <c r="G289" s="169"/>
    </row>
    <row r="290" spans="4:7" ht="12.75">
      <c r="D290" s="154"/>
      <c r="E290" s="169"/>
      <c r="F290" s="154"/>
      <c r="G290" s="169"/>
    </row>
    <row r="291" spans="4:7" ht="12.75">
      <c r="D291" s="154"/>
      <c r="E291" s="169"/>
      <c r="F291" s="154"/>
      <c r="G291" s="169"/>
    </row>
    <row r="292" spans="4:7" ht="12.75">
      <c r="D292" s="154"/>
      <c r="E292" s="169"/>
      <c r="F292" s="154"/>
      <c r="G292" s="169"/>
    </row>
    <row r="293" spans="4:7" ht="12.75">
      <c r="D293" s="154"/>
      <c r="E293" s="169"/>
      <c r="F293" s="154"/>
      <c r="G293" s="169"/>
    </row>
    <row r="294" spans="4:7" ht="12.75">
      <c r="D294" s="154"/>
      <c r="E294" s="169"/>
      <c r="F294" s="154"/>
      <c r="G294" s="169"/>
    </row>
    <row r="295" spans="4:7" ht="12.75">
      <c r="D295" s="154"/>
      <c r="E295" s="169"/>
      <c r="F295" s="154"/>
      <c r="G295" s="169"/>
    </row>
    <row r="296" spans="4:7" ht="12.75">
      <c r="D296" s="154"/>
      <c r="E296" s="169"/>
      <c r="F296" s="154"/>
      <c r="G296" s="169"/>
    </row>
    <row r="297" spans="4:7" ht="12.75">
      <c r="D297" s="154"/>
      <c r="E297" s="169"/>
      <c r="F297" s="154"/>
      <c r="G297" s="169"/>
    </row>
    <row r="298" spans="4:7" ht="12.75">
      <c r="D298" s="154"/>
      <c r="E298" s="169"/>
      <c r="F298" s="154"/>
      <c r="G298" s="169"/>
    </row>
    <row r="299" spans="4:7" ht="12.75">
      <c r="D299" s="154"/>
      <c r="E299" s="169"/>
      <c r="F299" s="154"/>
      <c r="G299" s="169"/>
    </row>
    <row r="300" spans="4:7" ht="12.75">
      <c r="D300" s="154"/>
      <c r="E300" s="169"/>
      <c r="F300" s="154"/>
      <c r="G300" s="169"/>
    </row>
    <row r="301" spans="4:7" ht="12.75">
      <c r="D301" s="154"/>
      <c r="E301" s="169"/>
      <c r="F301" s="154"/>
      <c r="G301" s="169"/>
    </row>
    <row r="302" spans="4:7" ht="12.75">
      <c r="D302" s="154"/>
      <c r="E302" s="169"/>
      <c r="F302" s="154"/>
      <c r="G302" s="169"/>
    </row>
    <row r="303" spans="4:7" ht="12.75">
      <c r="D303" s="154"/>
      <c r="E303" s="169"/>
      <c r="F303" s="154"/>
      <c r="G303" s="169"/>
    </row>
    <row r="304" spans="4:7" ht="12.75">
      <c r="D304" s="154"/>
      <c r="E304" s="169"/>
      <c r="F304" s="154"/>
      <c r="G304" s="169"/>
    </row>
    <row r="305" spans="4:7" ht="12.75">
      <c r="D305" s="154"/>
      <c r="E305" s="169"/>
      <c r="F305" s="154"/>
      <c r="G305" s="169"/>
    </row>
    <row r="306" spans="4:7" ht="12.75">
      <c r="D306" s="154"/>
      <c r="E306" s="169"/>
      <c r="F306" s="154"/>
      <c r="G306" s="169"/>
    </row>
    <row r="307" spans="4:7" ht="12.75">
      <c r="D307" s="154"/>
      <c r="E307" s="169"/>
      <c r="F307" s="154"/>
      <c r="G307" s="169"/>
    </row>
    <row r="308" spans="4:7" ht="12.75">
      <c r="D308" s="154"/>
      <c r="E308" s="169"/>
      <c r="F308" s="154"/>
      <c r="G308" s="169"/>
    </row>
    <row r="309" spans="4:7" ht="12.75">
      <c r="D309" s="154"/>
      <c r="E309" s="169"/>
      <c r="F309" s="154"/>
      <c r="G309" s="169"/>
    </row>
    <row r="310" spans="4:7" ht="12.75">
      <c r="D310" s="154"/>
      <c r="E310" s="169"/>
      <c r="F310" s="154"/>
      <c r="G310" s="169"/>
    </row>
    <row r="311" spans="4:7" ht="12.75">
      <c r="D311" s="154"/>
      <c r="E311" s="169"/>
      <c r="F311" s="154"/>
      <c r="G311" s="169"/>
    </row>
    <row r="312" spans="4:7" ht="12.75">
      <c r="D312" s="154"/>
      <c r="E312" s="169"/>
      <c r="F312" s="154"/>
      <c r="G312" s="169"/>
    </row>
    <row r="313" spans="4:7" ht="12.75">
      <c r="D313" s="154"/>
      <c r="E313" s="169"/>
      <c r="F313" s="154"/>
      <c r="G313" s="169"/>
    </row>
    <row r="314" spans="4:7" ht="12.75">
      <c r="D314" s="154"/>
      <c r="E314" s="169"/>
      <c r="F314" s="154"/>
      <c r="G314" s="169"/>
    </row>
    <row r="315" spans="4:7" ht="12.75">
      <c r="D315" s="154"/>
      <c r="E315" s="169"/>
      <c r="F315" s="154"/>
      <c r="G315" s="169"/>
    </row>
    <row r="316" spans="4:7" ht="12.75">
      <c r="D316" s="154"/>
      <c r="E316" s="169"/>
      <c r="F316" s="154"/>
      <c r="G316" s="169"/>
    </row>
    <row r="317" spans="4:7" ht="12.75">
      <c r="D317" s="154"/>
      <c r="E317" s="169"/>
      <c r="F317" s="154"/>
      <c r="G317" s="169"/>
    </row>
    <row r="318" spans="4:7" ht="12.75">
      <c r="D318" s="154"/>
      <c r="E318" s="169"/>
      <c r="F318" s="154"/>
      <c r="G318" s="169"/>
    </row>
    <row r="319" spans="4:7" ht="12.75">
      <c r="D319" s="154"/>
      <c r="E319" s="169"/>
      <c r="F319" s="154"/>
      <c r="G319" s="169"/>
    </row>
    <row r="320" spans="4:7" ht="12.75">
      <c r="D320" s="154"/>
      <c r="E320" s="169"/>
      <c r="F320" s="154"/>
      <c r="G320" s="169"/>
    </row>
    <row r="321" spans="4:7" ht="12.75">
      <c r="D321" s="154"/>
      <c r="E321" s="169"/>
      <c r="F321" s="154"/>
      <c r="G321" s="169"/>
    </row>
    <row r="322" spans="4:7" ht="12.75">
      <c r="D322" s="154"/>
      <c r="E322" s="169"/>
      <c r="F322" s="154"/>
      <c r="G322" s="169"/>
    </row>
    <row r="323" spans="4:7" ht="12.75">
      <c r="D323" s="154"/>
      <c r="E323" s="169"/>
      <c r="F323" s="154"/>
      <c r="G323" s="169"/>
    </row>
    <row r="324" spans="4:7" ht="12.75">
      <c r="D324" s="154"/>
      <c r="E324" s="169"/>
      <c r="F324" s="154"/>
      <c r="G324" s="169"/>
    </row>
    <row r="325" spans="4:7" ht="12.75">
      <c r="D325" s="154"/>
      <c r="E325" s="169"/>
      <c r="F325" s="154"/>
      <c r="G325" s="169"/>
    </row>
    <row r="326" spans="4:7" ht="12.75">
      <c r="D326" s="154"/>
      <c r="E326" s="169"/>
      <c r="F326" s="154"/>
      <c r="G326" s="169"/>
    </row>
    <row r="327" spans="4:7" ht="12.75">
      <c r="D327" s="154"/>
      <c r="E327" s="169"/>
      <c r="F327" s="154"/>
      <c r="G327" s="169"/>
    </row>
    <row r="328" spans="4:7" ht="12.75">
      <c r="D328" s="154"/>
      <c r="E328" s="169"/>
      <c r="F328" s="154"/>
      <c r="G328" s="169"/>
    </row>
    <row r="329" spans="4:7" ht="12.75">
      <c r="D329" s="154"/>
      <c r="E329" s="169"/>
      <c r="F329" s="154"/>
      <c r="G329" s="169"/>
    </row>
    <row r="330" spans="4:7" ht="12.75">
      <c r="D330" s="154"/>
      <c r="E330" s="169"/>
      <c r="F330" s="154"/>
      <c r="G330" s="169"/>
    </row>
    <row r="331" spans="4:7" ht="12.75">
      <c r="D331" s="154"/>
      <c r="E331" s="169"/>
      <c r="F331" s="154"/>
      <c r="G331" s="169"/>
    </row>
    <row r="332" spans="4:7" ht="12.75">
      <c r="D332" s="154"/>
      <c r="E332" s="169"/>
      <c r="F332" s="154"/>
      <c r="G332" s="169"/>
    </row>
    <row r="333" spans="4:7" ht="12.75">
      <c r="D333" s="154"/>
      <c r="E333" s="169"/>
      <c r="F333" s="154"/>
      <c r="G333" s="169"/>
    </row>
    <row r="334" spans="4:7" ht="12.75">
      <c r="D334" s="154"/>
      <c r="E334" s="169"/>
      <c r="F334" s="154"/>
      <c r="G334" s="169"/>
    </row>
    <row r="335" spans="4:7" ht="12.75">
      <c r="D335" s="154"/>
      <c r="E335" s="169"/>
      <c r="F335" s="154"/>
      <c r="G335" s="169"/>
    </row>
    <row r="336" spans="4:7" ht="12.75">
      <c r="D336" s="154"/>
      <c r="E336" s="169"/>
      <c r="F336" s="154"/>
      <c r="G336" s="169"/>
    </row>
    <row r="337" spans="4:7" ht="12.75">
      <c r="D337" s="154"/>
      <c r="E337" s="169"/>
      <c r="F337" s="154"/>
      <c r="G337" s="169"/>
    </row>
    <row r="338" spans="4:7" ht="12.75">
      <c r="D338" s="154"/>
      <c r="E338" s="169"/>
      <c r="F338" s="154"/>
      <c r="G338" s="169"/>
    </row>
    <row r="339" spans="4:7" ht="12.75">
      <c r="D339" s="154"/>
      <c r="E339" s="169"/>
      <c r="F339" s="154"/>
      <c r="G339" s="169"/>
    </row>
    <row r="340" spans="4:7" ht="12.75">
      <c r="D340" s="154"/>
      <c r="E340" s="169"/>
      <c r="F340" s="154"/>
      <c r="G340" s="169"/>
    </row>
    <row r="341" spans="4:7" ht="12.75">
      <c r="D341" s="154"/>
      <c r="E341" s="169"/>
      <c r="F341" s="154"/>
      <c r="G341" s="169"/>
    </row>
    <row r="342" spans="4:7" ht="12.75">
      <c r="D342" s="154"/>
      <c r="E342" s="169"/>
      <c r="F342" s="154"/>
      <c r="G342" s="169"/>
    </row>
    <row r="343" spans="4:7" ht="12.75">
      <c r="D343" s="154"/>
      <c r="E343" s="169"/>
      <c r="F343" s="154"/>
      <c r="G343" s="169"/>
    </row>
    <row r="344" spans="4:7" ht="12.75">
      <c r="D344" s="154"/>
      <c r="E344" s="169"/>
      <c r="F344" s="154"/>
      <c r="G344" s="169"/>
    </row>
    <row r="345" spans="4:7" ht="12.75">
      <c r="D345" s="154"/>
      <c r="E345" s="169"/>
      <c r="F345" s="154"/>
      <c r="G345" s="169"/>
    </row>
    <row r="346" spans="4:7" ht="12.75">
      <c r="D346" s="154"/>
      <c r="E346" s="169"/>
      <c r="F346" s="154"/>
      <c r="G346" s="169"/>
    </row>
    <row r="347" spans="4:7" ht="12.75">
      <c r="D347" s="154"/>
      <c r="E347" s="169"/>
      <c r="F347" s="154"/>
      <c r="G347" s="169"/>
    </row>
    <row r="348" spans="4:7" ht="12.75">
      <c r="D348" s="154"/>
      <c r="E348" s="169"/>
      <c r="F348" s="154"/>
      <c r="G348" s="169"/>
    </row>
    <row r="349" spans="4:7" ht="12.75">
      <c r="D349" s="154"/>
      <c r="E349" s="169"/>
      <c r="F349" s="154"/>
      <c r="G349" s="169"/>
    </row>
    <row r="350" spans="4:7" ht="12.75">
      <c r="D350" s="154"/>
      <c r="E350" s="169"/>
      <c r="F350" s="154"/>
      <c r="G350" s="169"/>
    </row>
    <row r="351" spans="4:7" ht="12.75">
      <c r="D351" s="154"/>
      <c r="E351" s="169"/>
      <c r="F351" s="154"/>
      <c r="G351" s="169"/>
    </row>
    <row r="352" spans="4:7" ht="12.75">
      <c r="D352" s="154"/>
      <c r="E352" s="169"/>
      <c r="F352" s="154"/>
      <c r="G352" s="169"/>
    </row>
    <row r="353" spans="4:7" ht="12.75">
      <c r="D353" s="154"/>
      <c r="E353" s="169"/>
      <c r="F353" s="154"/>
      <c r="G353" s="169"/>
    </row>
    <row r="354" spans="4:7" ht="12.75">
      <c r="D354" s="154"/>
      <c r="E354" s="169"/>
      <c r="F354" s="154"/>
      <c r="G354" s="169"/>
    </row>
    <row r="355" spans="4:7" ht="12.75">
      <c r="D355" s="154"/>
      <c r="E355" s="169"/>
      <c r="F355" s="154"/>
      <c r="G355" s="169"/>
    </row>
    <row r="356" spans="4:7" ht="12.75">
      <c r="D356" s="154"/>
      <c r="E356" s="169"/>
      <c r="F356" s="154"/>
      <c r="G356" s="169"/>
    </row>
    <row r="357" spans="4:7" ht="12.75">
      <c r="D357" s="154"/>
      <c r="E357" s="169"/>
      <c r="F357" s="154"/>
      <c r="G357" s="169"/>
    </row>
    <row r="358" spans="4:7" ht="12.75">
      <c r="D358" s="154"/>
      <c r="E358" s="169"/>
      <c r="F358" s="154"/>
      <c r="G358" s="169"/>
    </row>
    <row r="359" spans="4:7" ht="12.75">
      <c r="D359" s="154"/>
      <c r="E359" s="169"/>
      <c r="F359" s="154"/>
      <c r="G359" s="169"/>
    </row>
    <row r="360" spans="4:7" ht="12.75">
      <c r="D360" s="154"/>
      <c r="E360" s="169"/>
      <c r="F360" s="154"/>
      <c r="G360" s="169"/>
    </row>
    <row r="361" spans="4:7" ht="12.75">
      <c r="D361" s="154"/>
      <c r="E361" s="169"/>
      <c r="F361" s="154"/>
      <c r="G361" s="169"/>
    </row>
    <row r="362" spans="4:7" ht="12.75">
      <c r="D362" s="154"/>
      <c r="E362" s="169"/>
      <c r="F362" s="154"/>
      <c r="G362" s="169"/>
    </row>
    <row r="363" spans="4:7" ht="12.75">
      <c r="D363" s="154"/>
      <c r="E363" s="169"/>
      <c r="F363" s="154"/>
      <c r="G363" s="169"/>
    </row>
    <row r="364" spans="4:7" ht="12.75">
      <c r="D364" s="154"/>
      <c r="E364" s="169"/>
      <c r="F364" s="154"/>
      <c r="G364" s="169"/>
    </row>
    <row r="365" spans="4:7" ht="12.75">
      <c r="D365" s="154"/>
      <c r="E365" s="169"/>
      <c r="F365" s="154"/>
      <c r="G365" s="169"/>
    </row>
    <row r="366" spans="4:7" ht="12.75">
      <c r="D366" s="154"/>
      <c r="E366" s="169"/>
      <c r="F366" s="154"/>
      <c r="G366" s="169"/>
    </row>
    <row r="367" spans="4:7" ht="12.75">
      <c r="D367" s="154"/>
      <c r="E367" s="169"/>
      <c r="F367" s="154"/>
      <c r="G367" s="169"/>
    </row>
    <row r="368" spans="4:7" ht="12.75">
      <c r="D368" s="154"/>
      <c r="E368" s="169"/>
      <c r="F368" s="154"/>
      <c r="G368" s="169"/>
    </row>
    <row r="369" spans="4:7" ht="12.75">
      <c r="D369" s="154"/>
      <c r="E369" s="169"/>
      <c r="F369" s="154"/>
      <c r="G369" s="169"/>
    </row>
    <row r="370" spans="4:7" ht="12.75">
      <c r="D370" s="154"/>
      <c r="E370" s="169"/>
      <c r="F370" s="154"/>
      <c r="G370" s="169"/>
    </row>
    <row r="371" spans="4:7" ht="12.75">
      <c r="D371" s="154"/>
      <c r="E371" s="169"/>
      <c r="F371" s="154"/>
      <c r="G371" s="169"/>
    </row>
    <row r="372" spans="4:7" ht="12.75">
      <c r="D372" s="154"/>
      <c r="E372" s="169"/>
      <c r="F372" s="154"/>
      <c r="G372" s="169"/>
    </row>
    <row r="373" spans="4:7" ht="12.75">
      <c r="D373" s="154"/>
      <c r="E373" s="169"/>
      <c r="F373" s="154"/>
      <c r="G373" s="169"/>
    </row>
    <row r="374" spans="4:7" ht="12.75">
      <c r="D374" s="154"/>
      <c r="E374" s="169"/>
      <c r="F374" s="154"/>
      <c r="G374" s="169"/>
    </row>
    <row r="375" spans="4:7" ht="12.75">
      <c r="D375" s="154"/>
      <c r="E375" s="169"/>
      <c r="F375" s="154"/>
      <c r="G375" s="169"/>
    </row>
    <row r="376" spans="4:7" ht="12.75">
      <c r="D376" s="154"/>
      <c r="E376" s="169"/>
      <c r="F376" s="154"/>
      <c r="G376" s="169"/>
    </row>
    <row r="377" spans="4:7" ht="12.75">
      <c r="D377" s="154"/>
      <c r="E377" s="169"/>
      <c r="F377" s="154"/>
      <c r="G377" s="169"/>
    </row>
    <row r="378" spans="4:7" ht="12.75">
      <c r="D378" s="154"/>
      <c r="E378" s="169"/>
      <c r="F378" s="154"/>
      <c r="G378" s="169"/>
    </row>
    <row r="379" spans="4:7" ht="12.75">
      <c r="D379" s="154"/>
      <c r="E379" s="169"/>
      <c r="F379" s="154"/>
      <c r="G379" s="169"/>
    </row>
    <row r="380" spans="4:7" ht="12.75">
      <c r="D380" s="154"/>
      <c r="E380" s="169"/>
      <c r="F380" s="154"/>
      <c r="G380" s="169"/>
    </row>
    <row r="381" spans="4:7" ht="12.75">
      <c r="D381" s="154"/>
      <c r="E381" s="169"/>
      <c r="F381" s="154"/>
      <c r="G381" s="169"/>
    </row>
    <row r="382" spans="4:7" ht="12.75">
      <c r="D382" s="154"/>
      <c r="E382" s="169"/>
      <c r="F382" s="154"/>
      <c r="G382" s="169"/>
    </row>
    <row r="383" spans="4:7" ht="12.75">
      <c r="D383" s="154"/>
      <c r="E383" s="169"/>
      <c r="F383" s="154"/>
      <c r="G383" s="169"/>
    </row>
    <row r="384" spans="4:7" ht="12.75">
      <c r="D384" s="154"/>
      <c r="E384" s="169"/>
      <c r="F384" s="154"/>
      <c r="G384" s="169"/>
    </row>
    <row r="385" spans="4:7" ht="12.75">
      <c r="D385" s="154"/>
      <c r="E385" s="169"/>
      <c r="F385" s="154"/>
      <c r="G385" s="169"/>
    </row>
    <row r="386" spans="4:7" ht="12.75">
      <c r="D386" s="154"/>
      <c r="E386" s="169"/>
      <c r="F386" s="154"/>
      <c r="G386" s="169"/>
    </row>
    <row r="387" spans="4:7" ht="12.75">
      <c r="D387" s="154"/>
      <c r="E387" s="169"/>
      <c r="F387" s="154"/>
      <c r="G387" s="169"/>
    </row>
    <row r="388" spans="4:7" ht="12.75">
      <c r="D388" s="154"/>
      <c r="E388" s="169"/>
      <c r="F388" s="154"/>
      <c r="G388" s="169"/>
    </row>
    <row r="389" spans="4:7" ht="12.75">
      <c r="D389" s="154"/>
      <c r="E389" s="169"/>
      <c r="F389" s="154"/>
      <c r="G389" s="169"/>
    </row>
    <row r="390" spans="4:7" ht="12.75">
      <c r="D390" s="154"/>
      <c r="E390" s="169"/>
      <c r="F390" s="154"/>
      <c r="G390" s="169"/>
    </row>
    <row r="391" spans="4:7" ht="12.75">
      <c r="D391" s="154"/>
      <c r="E391" s="169"/>
      <c r="F391" s="154"/>
      <c r="G391" s="169"/>
    </row>
    <row r="392" spans="4:7" ht="12.75">
      <c r="D392" s="154"/>
      <c r="E392" s="169"/>
      <c r="F392" s="154"/>
      <c r="G392" s="169"/>
    </row>
    <row r="393" spans="4:7" ht="12.75">
      <c r="D393" s="154"/>
      <c r="E393" s="169"/>
      <c r="F393" s="154"/>
      <c r="G393" s="169"/>
    </row>
    <row r="394" spans="4:7" ht="12.75">
      <c r="D394" s="154"/>
      <c r="E394" s="169"/>
      <c r="F394" s="154"/>
      <c r="G394" s="169"/>
    </row>
    <row r="395" spans="4:7" ht="12.75">
      <c r="D395" s="154"/>
      <c r="E395" s="169"/>
      <c r="F395" s="154"/>
      <c r="G395" s="169"/>
    </row>
    <row r="396" spans="4:7" ht="12.75">
      <c r="D396" s="154"/>
      <c r="E396" s="169"/>
      <c r="F396" s="154"/>
      <c r="G396" s="169"/>
    </row>
    <row r="397" spans="4:7" ht="12.75">
      <c r="D397" s="154"/>
      <c r="E397" s="169"/>
      <c r="F397" s="154"/>
      <c r="G397" s="169"/>
    </row>
    <row r="398" spans="4:7" ht="12.75">
      <c r="D398" s="154"/>
      <c r="E398" s="169"/>
      <c r="F398" s="154"/>
      <c r="G398" s="169"/>
    </row>
    <row r="399" spans="4:7" ht="12.75">
      <c r="D399" s="154"/>
      <c r="E399" s="169"/>
      <c r="F399" s="154"/>
      <c r="G399" s="169"/>
    </row>
    <row r="400" spans="4:7" ht="12.75">
      <c r="D400" s="154"/>
      <c r="E400" s="169"/>
      <c r="F400" s="154"/>
      <c r="G400" s="169"/>
    </row>
    <row r="401" spans="4:7" ht="12.75">
      <c r="D401" s="154"/>
      <c r="E401" s="169"/>
      <c r="F401" s="154"/>
      <c r="G401" s="169"/>
    </row>
    <row r="402" spans="4:7" ht="12.75">
      <c r="D402" s="154"/>
      <c r="E402" s="169"/>
      <c r="F402" s="154"/>
      <c r="G402" s="169"/>
    </row>
    <row r="403" spans="4:7" ht="12.75">
      <c r="D403" s="154"/>
      <c r="E403" s="169"/>
      <c r="F403" s="154"/>
      <c r="G403" s="169"/>
    </row>
    <row r="404" spans="4:7" ht="12.75">
      <c r="D404" s="154"/>
      <c r="E404" s="169"/>
      <c r="F404" s="154"/>
      <c r="G404" s="169"/>
    </row>
    <row r="405" spans="4:7" ht="12.75">
      <c r="D405" s="154"/>
      <c r="E405" s="169"/>
      <c r="F405" s="154"/>
      <c r="G405" s="169"/>
    </row>
    <row r="406" spans="4:7" ht="12.75">
      <c r="D406" s="154"/>
      <c r="E406" s="169"/>
      <c r="F406" s="154"/>
      <c r="G406" s="169"/>
    </row>
    <row r="407" spans="4:7" ht="12.75">
      <c r="D407" s="154"/>
      <c r="E407" s="169"/>
      <c r="F407" s="154"/>
      <c r="G407" s="169"/>
    </row>
    <row r="408" spans="4:7" ht="12.75">
      <c r="D408" s="154"/>
      <c r="E408" s="169"/>
      <c r="F408" s="154"/>
      <c r="G408" s="169"/>
    </row>
    <row r="409" spans="4:7" ht="12.75">
      <c r="D409" s="154"/>
      <c r="E409" s="169"/>
      <c r="F409" s="154"/>
      <c r="G409" s="169"/>
    </row>
    <row r="410" spans="4:7" ht="12.75">
      <c r="D410" s="154"/>
      <c r="E410" s="169"/>
      <c r="F410" s="154"/>
      <c r="G410" s="169"/>
    </row>
    <row r="411" spans="4:7" ht="12.75">
      <c r="D411" s="154"/>
      <c r="E411" s="169"/>
      <c r="F411" s="154"/>
      <c r="G411" s="169"/>
    </row>
    <row r="412" spans="4:7" ht="12.75">
      <c r="D412" s="154"/>
      <c r="E412" s="169"/>
      <c r="F412" s="154"/>
      <c r="G412" s="169"/>
    </row>
    <row r="413" spans="4:7" ht="12.75">
      <c r="D413" s="154"/>
      <c r="E413" s="169"/>
      <c r="F413" s="154"/>
      <c r="G413" s="169"/>
    </row>
    <row r="414" spans="4:7" ht="12.75">
      <c r="D414" s="154"/>
      <c r="E414" s="169"/>
      <c r="F414" s="154"/>
      <c r="G414" s="169"/>
    </row>
    <row r="415" spans="4:7" ht="12.75">
      <c r="D415" s="154"/>
      <c r="E415" s="169"/>
      <c r="F415" s="154"/>
      <c r="G415" s="169"/>
    </row>
    <row r="416" spans="4:7" ht="12.75">
      <c r="D416" s="154"/>
      <c r="E416" s="169"/>
      <c r="F416" s="154"/>
      <c r="G416" s="169"/>
    </row>
    <row r="417" spans="4:7" ht="12.75">
      <c r="D417" s="154"/>
      <c r="E417" s="169"/>
      <c r="F417" s="154"/>
      <c r="G417" s="169"/>
    </row>
    <row r="418" spans="4:7" ht="12.75">
      <c r="D418" s="154"/>
      <c r="E418" s="169"/>
      <c r="F418" s="154"/>
      <c r="G418" s="169"/>
    </row>
    <row r="419" spans="4:7" ht="12.75">
      <c r="D419" s="154"/>
      <c r="E419" s="169"/>
      <c r="F419" s="154"/>
      <c r="G419" s="169"/>
    </row>
    <row r="420" spans="4:7" ht="12.75">
      <c r="D420" s="154"/>
      <c r="E420" s="169"/>
      <c r="F420" s="154"/>
      <c r="G420" s="169"/>
    </row>
    <row r="421" spans="4:7" ht="12.75">
      <c r="D421" s="154"/>
      <c r="E421" s="169"/>
      <c r="F421" s="154"/>
      <c r="G421" s="169"/>
    </row>
    <row r="422" spans="4:7" ht="12.75">
      <c r="D422" s="154"/>
      <c r="E422" s="169"/>
      <c r="F422" s="154"/>
      <c r="G422" s="169"/>
    </row>
    <row r="423" spans="4:7" ht="12.75">
      <c r="D423" s="154"/>
      <c r="E423" s="169"/>
      <c r="F423" s="154"/>
      <c r="G423" s="169"/>
    </row>
    <row r="424" spans="4:7" ht="12.75">
      <c r="D424" s="154"/>
      <c r="E424" s="169"/>
      <c r="F424" s="154"/>
      <c r="G424" s="169"/>
    </row>
    <row r="425" spans="4:7" ht="12.75">
      <c r="D425" s="154"/>
      <c r="E425" s="169"/>
      <c r="F425" s="154"/>
      <c r="G425" s="169"/>
    </row>
    <row r="426" spans="4:7" ht="12.75">
      <c r="D426" s="154"/>
      <c r="E426" s="169"/>
      <c r="F426" s="154"/>
      <c r="G426" s="169"/>
    </row>
    <row r="427" spans="4:7" ht="12.75">
      <c r="D427" s="154"/>
      <c r="E427" s="169"/>
      <c r="F427" s="154"/>
      <c r="G427" s="169"/>
    </row>
    <row r="428" spans="4:7" ht="12.75">
      <c r="D428" s="154"/>
      <c r="E428" s="169"/>
      <c r="F428" s="154"/>
      <c r="G428" s="169"/>
    </row>
    <row r="429" spans="4:7" ht="12.75">
      <c r="D429" s="154"/>
      <c r="E429" s="169"/>
      <c r="F429" s="154"/>
      <c r="G429" s="169"/>
    </row>
    <row r="430" spans="4:7" ht="12.75">
      <c r="D430" s="154"/>
      <c r="E430" s="169"/>
      <c r="F430" s="154"/>
      <c r="G430" s="169"/>
    </row>
    <row r="431" spans="4:7" ht="12.75">
      <c r="D431" s="154"/>
      <c r="E431" s="169"/>
      <c r="F431" s="154"/>
      <c r="G431" s="169"/>
    </row>
    <row r="432" spans="4:7" ht="12.75">
      <c r="D432" s="154"/>
      <c r="E432" s="169"/>
      <c r="F432" s="154"/>
      <c r="G432" s="169"/>
    </row>
    <row r="433" spans="4:7" ht="12.75">
      <c r="D433" s="154"/>
      <c r="E433" s="169"/>
      <c r="F433" s="154"/>
      <c r="G433" s="169"/>
    </row>
    <row r="434" spans="4:7" ht="12.75">
      <c r="D434" s="154"/>
      <c r="E434" s="169"/>
      <c r="F434" s="154"/>
      <c r="G434" s="169"/>
    </row>
    <row r="435" spans="4:7" ht="12.75">
      <c r="D435" s="154"/>
      <c r="E435" s="169"/>
      <c r="F435" s="154"/>
      <c r="G435" s="169"/>
    </row>
    <row r="436" spans="4:7" ht="12.75">
      <c r="D436" s="154"/>
      <c r="E436" s="169"/>
      <c r="F436" s="154"/>
      <c r="G436" s="169"/>
    </row>
    <row r="437" spans="4:7" ht="12.75">
      <c r="D437" s="154"/>
      <c r="E437" s="169"/>
      <c r="F437" s="154"/>
      <c r="G437" s="169"/>
    </row>
    <row r="438" spans="4:7" ht="12.75">
      <c r="D438" s="154"/>
      <c r="E438" s="169"/>
      <c r="F438" s="154"/>
      <c r="G438" s="169"/>
    </row>
    <row r="439" spans="4:7" ht="12.75">
      <c r="D439" s="154"/>
      <c r="E439" s="169"/>
      <c r="F439" s="154"/>
      <c r="G439" s="169"/>
    </row>
    <row r="440" spans="4:7" ht="12.75">
      <c r="D440" s="154"/>
      <c r="E440" s="169"/>
      <c r="F440" s="154"/>
      <c r="G440" s="169"/>
    </row>
    <row r="441" spans="4:7" ht="12.75">
      <c r="D441" s="154"/>
      <c r="E441" s="169"/>
      <c r="F441" s="154"/>
      <c r="G441" s="169"/>
    </row>
    <row r="442" spans="4:7" ht="12.75">
      <c r="D442" s="154"/>
      <c r="E442" s="169"/>
      <c r="F442" s="154"/>
      <c r="G442" s="169"/>
    </row>
    <row r="443" spans="4:7" ht="12.75">
      <c r="D443" s="154"/>
      <c r="E443" s="169"/>
      <c r="F443" s="154"/>
      <c r="G443" s="169"/>
    </row>
    <row r="444" spans="4:7" ht="12.75">
      <c r="D444" s="154"/>
      <c r="E444" s="169"/>
      <c r="F444" s="154"/>
      <c r="G444" s="169"/>
    </row>
    <row r="445" spans="4:7" ht="12.75">
      <c r="D445" s="154"/>
      <c r="E445" s="169"/>
      <c r="F445" s="154"/>
      <c r="G445" s="169"/>
    </row>
    <row r="446" spans="4:7" ht="12.75">
      <c r="D446" s="154"/>
      <c r="E446" s="169"/>
      <c r="F446" s="154"/>
      <c r="G446" s="169"/>
    </row>
    <row r="447" spans="4:7" ht="12.75">
      <c r="D447" s="154"/>
      <c r="E447" s="169"/>
      <c r="F447" s="154"/>
      <c r="G447" s="169"/>
    </row>
    <row r="448" spans="4:7" ht="12.75">
      <c r="D448" s="154"/>
      <c r="E448" s="169"/>
      <c r="F448" s="154"/>
      <c r="G448" s="169"/>
    </row>
    <row r="449" spans="4:7" ht="12.75">
      <c r="D449" s="154"/>
      <c r="E449" s="169"/>
      <c r="F449" s="154"/>
      <c r="G449" s="169"/>
    </row>
    <row r="450" spans="4:7" ht="12.75">
      <c r="D450" s="154"/>
      <c r="E450" s="169"/>
      <c r="F450" s="154"/>
      <c r="G450" s="169"/>
    </row>
    <row r="451" spans="4:7" ht="12.75">
      <c r="D451" s="154"/>
      <c r="E451" s="169"/>
      <c r="F451" s="154"/>
      <c r="G451" s="169"/>
    </row>
    <row r="452" spans="4:7" ht="12.75">
      <c r="D452" s="154"/>
      <c r="E452" s="169"/>
      <c r="F452" s="154"/>
      <c r="G452" s="169"/>
    </row>
    <row r="453" spans="4:7" ht="12.75">
      <c r="D453" s="154"/>
      <c r="E453" s="169"/>
      <c r="F453" s="154"/>
      <c r="G453" s="169"/>
    </row>
    <row r="454" spans="4:7" ht="12.75">
      <c r="D454" s="154"/>
      <c r="E454" s="169"/>
      <c r="F454" s="154"/>
      <c r="G454" s="169"/>
    </row>
    <row r="455" spans="4:7" ht="12.75">
      <c r="D455" s="154"/>
      <c r="E455" s="169"/>
      <c r="F455" s="154"/>
      <c r="G455" s="169"/>
    </row>
    <row r="456" spans="4:7" ht="12.75">
      <c r="D456" s="154"/>
      <c r="E456" s="169"/>
      <c r="F456" s="154"/>
      <c r="G456" s="169"/>
    </row>
    <row r="457" spans="4:7" ht="12.75">
      <c r="D457" s="154"/>
      <c r="E457" s="169"/>
      <c r="F457" s="154"/>
      <c r="G457" s="169"/>
    </row>
    <row r="458" spans="4:7" ht="12.75">
      <c r="D458" s="154"/>
      <c r="E458" s="169"/>
      <c r="F458" s="154"/>
      <c r="G458" s="169"/>
    </row>
    <row r="459" spans="4:7" ht="12.75">
      <c r="D459" s="154"/>
      <c r="E459" s="169"/>
      <c r="F459" s="154"/>
      <c r="G459" s="169"/>
    </row>
    <row r="460" spans="4:7" ht="12.75">
      <c r="D460" s="154"/>
      <c r="E460" s="169"/>
      <c r="F460" s="154"/>
      <c r="G460" s="169"/>
    </row>
    <row r="461" spans="4:7" ht="12.75">
      <c r="D461" s="154"/>
      <c r="E461" s="169"/>
      <c r="F461" s="154"/>
      <c r="G461" s="169"/>
    </row>
    <row r="462" spans="4:7" ht="12.75">
      <c r="D462" s="154"/>
      <c r="E462" s="169"/>
      <c r="F462" s="154"/>
      <c r="G462" s="169"/>
    </row>
    <row r="463" spans="4:7" ht="12.75">
      <c r="D463" s="154"/>
      <c r="E463" s="169"/>
      <c r="F463" s="154"/>
      <c r="G463" s="169"/>
    </row>
    <row r="464" spans="4:7" ht="12.75">
      <c r="D464" s="154"/>
      <c r="E464" s="169"/>
      <c r="F464" s="154"/>
      <c r="G464" s="169"/>
    </row>
    <row r="465" spans="4:7" ht="12.75">
      <c r="D465" s="154"/>
      <c r="E465" s="169"/>
      <c r="F465" s="154"/>
      <c r="G465" s="169"/>
    </row>
    <row r="466" spans="4:7" ht="12.75">
      <c r="D466" s="154"/>
      <c r="E466" s="169"/>
      <c r="F466" s="154"/>
      <c r="G466" s="169"/>
    </row>
    <row r="467" spans="4:7" ht="12.75">
      <c r="D467" s="154"/>
      <c r="E467" s="169"/>
      <c r="F467" s="154"/>
      <c r="G467" s="169"/>
    </row>
    <row r="468" spans="4:7" ht="12.75">
      <c r="D468" s="154"/>
      <c r="E468" s="169"/>
      <c r="F468" s="154"/>
      <c r="G468" s="169"/>
    </row>
    <row r="469" spans="4:7" ht="12.75">
      <c r="D469" s="154"/>
      <c r="E469" s="169"/>
      <c r="F469" s="154"/>
      <c r="G469" s="169"/>
    </row>
    <row r="470" spans="4:7" ht="12.75">
      <c r="D470" s="154"/>
      <c r="E470" s="169"/>
      <c r="F470" s="154"/>
      <c r="G470" s="169"/>
    </row>
    <row r="471" spans="4:7" ht="12.75">
      <c r="D471" s="154"/>
      <c r="E471" s="169"/>
      <c r="F471" s="154"/>
      <c r="G471" s="169"/>
    </row>
    <row r="472" spans="4:7" ht="12.75">
      <c r="D472" s="154"/>
      <c r="E472" s="169"/>
      <c r="F472" s="154"/>
      <c r="G472" s="169"/>
    </row>
    <row r="473" spans="4:7" ht="12.75">
      <c r="D473" s="154"/>
      <c r="E473" s="169"/>
      <c r="F473" s="154"/>
      <c r="G473" s="169"/>
    </row>
    <row r="474" spans="4:7" ht="12.75">
      <c r="D474" s="154"/>
      <c r="E474" s="169"/>
      <c r="F474" s="154"/>
      <c r="G474" s="169"/>
    </row>
    <row r="475" spans="4:7" ht="12.75">
      <c r="D475" s="154"/>
      <c r="E475" s="169"/>
      <c r="F475" s="154"/>
      <c r="G475" s="169"/>
    </row>
    <row r="476" spans="4:7" ht="12.75">
      <c r="D476" s="154"/>
      <c r="E476" s="169"/>
      <c r="F476" s="154"/>
      <c r="G476" s="169"/>
    </row>
    <row r="477" spans="4:7" ht="12.75">
      <c r="D477" s="154"/>
      <c r="E477" s="169"/>
      <c r="F477" s="154"/>
      <c r="G477" s="169"/>
    </row>
    <row r="478" spans="4:7" ht="12.75">
      <c r="D478" s="154"/>
      <c r="E478" s="169"/>
      <c r="F478" s="154"/>
      <c r="G478" s="169"/>
    </row>
    <row r="479" spans="4:7" ht="12.75">
      <c r="D479" s="154"/>
      <c r="E479" s="169"/>
      <c r="F479" s="154"/>
      <c r="G479" s="169"/>
    </row>
    <row r="480" spans="4:7" ht="12.75">
      <c r="D480" s="154"/>
      <c r="E480" s="169"/>
      <c r="F480" s="154"/>
      <c r="G480" s="169"/>
    </row>
    <row r="481" spans="4:7" ht="12.75">
      <c r="D481" s="154"/>
      <c r="E481" s="169"/>
      <c r="F481" s="154"/>
      <c r="G481" s="169"/>
    </row>
    <row r="482" spans="4:7" ht="12.75">
      <c r="D482" s="154"/>
      <c r="E482" s="169"/>
      <c r="F482" s="154"/>
      <c r="G482" s="169"/>
    </row>
    <row r="483" spans="4:7" ht="12.75">
      <c r="D483" s="154"/>
      <c r="E483" s="169"/>
      <c r="F483" s="154"/>
      <c r="G483" s="169"/>
    </row>
    <row r="484" spans="4:7" ht="12.75">
      <c r="D484" s="154"/>
      <c r="E484" s="169"/>
      <c r="F484" s="154"/>
      <c r="G484" s="169"/>
    </row>
    <row r="485" spans="4:7" ht="12.75">
      <c r="D485" s="154"/>
      <c r="E485" s="169"/>
      <c r="F485" s="154"/>
      <c r="G485" s="169"/>
    </row>
    <row r="486" spans="4:7" ht="12.75">
      <c r="D486" s="154"/>
      <c r="E486" s="169"/>
      <c r="F486" s="154"/>
      <c r="G486" s="169"/>
    </row>
    <row r="487" spans="4:7" ht="12.75">
      <c r="D487" s="154"/>
      <c r="E487" s="169"/>
      <c r="F487" s="154"/>
      <c r="G487" s="169"/>
    </row>
    <row r="488" spans="4:7" ht="12.75">
      <c r="D488" s="154"/>
      <c r="E488" s="169"/>
      <c r="F488" s="154"/>
      <c r="G488" s="169"/>
    </row>
    <row r="489" spans="4:7" ht="12.75">
      <c r="D489" s="154"/>
      <c r="E489" s="169"/>
      <c r="F489" s="154"/>
      <c r="G489" s="169"/>
    </row>
    <row r="490" spans="4:7" ht="12.75">
      <c r="D490" s="154"/>
      <c r="E490" s="169"/>
      <c r="F490" s="154"/>
      <c r="G490" s="169"/>
    </row>
    <row r="491" spans="4:7" ht="12.75">
      <c r="D491" s="154"/>
      <c r="E491" s="169"/>
      <c r="F491" s="154"/>
      <c r="G491" s="169"/>
    </row>
  </sheetData>
  <mergeCells count="18">
    <mergeCell ref="A2:G2"/>
    <mergeCell ref="A205:B205"/>
    <mergeCell ref="A198:B198"/>
    <mergeCell ref="A52:C52"/>
    <mergeCell ref="B51:C51"/>
    <mergeCell ref="A12:C12"/>
    <mergeCell ref="A59:G59"/>
    <mergeCell ref="A142:B142"/>
    <mergeCell ref="A109:B109"/>
    <mergeCell ref="A208:B208"/>
    <mergeCell ref="A188:B188"/>
    <mergeCell ref="A192:B192"/>
    <mergeCell ref="A55:C55"/>
    <mergeCell ref="A68:F68"/>
    <mergeCell ref="A71:B71"/>
    <mergeCell ref="A185:B185"/>
    <mergeCell ref="A73:B73"/>
    <mergeCell ref="A131:B131"/>
  </mergeCells>
  <printOptions/>
  <pageMargins left="0.94" right="0.3" top="0.64" bottom="0.76" header="0.23" footer="0.5"/>
  <pageSetup horizontalDpi="300" verticalDpi="300" orientation="portrait" paperSize="9" r:id="rId1"/>
  <headerFooter alignWithMargins="0"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D68">
      <selection activeCell="J11" sqref="J11"/>
    </sheetView>
  </sheetViews>
  <sheetFormatPr defaultColWidth="9.140625" defaultRowHeight="12"/>
  <cols>
    <col min="1" max="1" width="5.28125" style="154" customWidth="1"/>
    <col min="2" max="2" width="6.140625" style="154" customWidth="1"/>
    <col min="3" max="3" width="10.28125" style="154" customWidth="1"/>
    <col min="4" max="4" width="68.28125" style="154" customWidth="1"/>
    <col min="5" max="5" width="16.421875" style="154" customWidth="1"/>
    <col min="6" max="16384" width="10.7109375" style="154" customWidth="1"/>
  </cols>
  <sheetData>
    <row r="1" ht="12" customHeight="1" hidden="1">
      <c r="E1" s="155" t="s">
        <v>747</v>
      </c>
    </row>
    <row r="2" ht="12">
      <c r="E2" s="22" t="s">
        <v>764</v>
      </c>
    </row>
    <row r="3" ht="6.75" customHeight="1"/>
    <row r="4" spans="1:5" ht="25.5" customHeight="1">
      <c r="A4" s="843" t="s">
        <v>748</v>
      </c>
      <c r="B4" s="843"/>
      <c r="C4" s="843"/>
      <c r="D4" s="843"/>
      <c r="E4" s="843"/>
    </row>
    <row r="5" spans="1:5" ht="8.25" customHeight="1">
      <c r="A5" s="156"/>
      <c r="B5" s="156"/>
      <c r="C5" s="156"/>
      <c r="D5" s="156"/>
      <c r="E5" s="156"/>
    </row>
    <row r="6" spans="1:5" s="157" customFormat="1" ht="22.5" customHeight="1">
      <c r="A6" s="375" t="s">
        <v>749</v>
      </c>
      <c r="B6" s="376" t="s">
        <v>381</v>
      </c>
      <c r="C6" s="376" t="s">
        <v>382</v>
      </c>
      <c r="D6" s="377" t="s">
        <v>750</v>
      </c>
      <c r="E6" s="378" t="s">
        <v>751</v>
      </c>
    </row>
    <row r="7" spans="1:5" s="383" customFormat="1" ht="24">
      <c r="A7" s="379">
        <v>1</v>
      </c>
      <c r="B7" s="380">
        <v>801</v>
      </c>
      <c r="C7" s="380">
        <v>80101</v>
      </c>
      <c r="D7" s="381" t="s">
        <v>752</v>
      </c>
      <c r="E7" s="382">
        <v>1510582</v>
      </c>
    </row>
    <row r="8" spans="1:5" s="383" customFormat="1" ht="12">
      <c r="A8" s="379">
        <v>2</v>
      </c>
      <c r="B8" s="380"/>
      <c r="C8" s="380">
        <v>80104</v>
      </c>
      <c r="D8" s="381" t="s">
        <v>753</v>
      </c>
      <c r="E8" s="382">
        <v>1102000</v>
      </c>
    </row>
    <row r="9" spans="1:5" s="383" customFormat="1" ht="12">
      <c r="A9" s="379">
        <v>3</v>
      </c>
      <c r="B9" s="380"/>
      <c r="C9" s="380">
        <v>80104</v>
      </c>
      <c r="D9" s="381" t="s">
        <v>754</v>
      </c>
      <c r="E9" s="382">
        <v>19872930</v>
      </c>
    </row>
    <row r="10" spans="1:5" s="383" customFormat="1" ht="12">
      <c r="A10" s="379">
        <v>4</v>
      </c>
      <c r="B10" s="384"/>
      <c r="C10" s="384">
        <v>80110</v>
      </c>
      <c r="D10" s="385" t="s">
        <v>755</v>
      </c>
      <c r="E10" s="386">
        <v>1905000</v>
      </c>
    </row>
    <row r="11" spans="1:5" s="383" customFormat="1" ht="24">
      <c r="A11" s="379">
        <v>5</v>
      </c>
      <c r="B11" s="384"/>
      <c r="C11" s="384">
        <v>80120</v>
      </c>
      <c r="D11" s="385" t="s">
        <v>756</v>
      </c>
      <c r="E11" s="386">
        <v>2210000</v>
      </c>
    </row>
    <row r="12" spans="1:5" s="383" customFormat="1" ht="24">
      <c r="A12" s="379">
        <v>6</v>
      </c>
      <c r="B12" s="384"/>
      <c r="C12" s="384">
        <v>80123</v>
      </c>
      <c r="D12" s="385" t="s">
        <v>757</v>
      </c>
      <c r="E12" s="386">
        <v>110000</v>
      </c>
    </row>
    <row r="13" spans="1:5" s="383" customFormat="1" ht="24">
      <c r="A13" s="379">
        <v>7</v>
      </c>
      <c r="B13" s="384"/>
      <c r="C13" s="384">
        <v>80130</v>
      </c>
      <c r="D13" s="385" t="s">
        <v>758</v>
      </c>
      <c r="E13" s="386">
        <v>776920</v>
      </c>
    </row>
    <row r="14" spans="1:5" s="383" customFormat="1" ht="12">
      <c r="A14" s="379">
        <v>8</v>
      </c>
      <c r="B14" s="380">
        <v>851</v>
      </c>
      <c r="C14" s="380">
        <v>85153</v>
      </c>
      <c r="D14" s="381" t="s">
        <v>759</v>
      </c>
      <c r="E14" s="382">
        <v>29000</v>
      </c>
    </row>
    <row r="15" spans="1:5" s="383" customFormat="1" ht="12">
      <c r="A15" s="379">
        <v>9</v>
      </c>
      <c r="B15" s="380"/>
      <c r="C15" s="380">
        <v>85154</v>
      </c>
      <c r="D15" s="381" t="s">
        <v>759</v>
      </c>
      <c r="E15" s="382">
        <v>848700</v>
      </c>
    </row>
    <row r="16" spans="1:5" s="383" customFormat="1" ht="24">
      <c r="A16" s="379">
        <v>10</v>
      </c>
      <c r="B16" s="380"/>
      <c r="C16" s="380">
        <v>85154</v>
      </c>
      <c r="D16" s="381" t="s">
        <v>769</v>
      </c>
      <c r="E16" s="382">
        <v>38169</v>
      </c>
    </row>
    <row r="17" spans="1:5" s="383" customFormat="1" ht="24">
      <c r="A17" s="379">
        <v>11</v>
      </c>
      <c r="B17" s="380">
        <v>854</v>
      </c>
      <c r="C17" s="380">
        <v>85419</v>
      </c>
      <c r="D17" s="381" t="s">
        <v>770</v>
      </c>
      <c r="E17" s="382">
        <v>817960</v>
      </c>
    </row>
    <row r="18" spans="1:5" s="383" customFormat="1" ht="12">
      <c r="A18" s="379">
        <v>12</v>
      </c>
      <c r="B18" s="387">
        <v>921</v>
      </c>
      <c r="C18" s="384">
        <v>92106</v>
      </c>
      <c r="D18" s="388" t="s">
        <v>771</v>
      </c>
      <c r="E18" s="386">
        <v>2737680</v>
      </c>
    </row>
    <row r="19" spans="1:5" s="383" customFormat="1" ht="12">
      <c r="A19" s="379">
        <v>13</v>
      </c>
      <c r="B19" s="387"/>
      <c r="C19" s="384">
        <v>92109</v>
      </c>
      <c r="D19" s="388" t="s">
        <v>772</v>
      </c>
      <c r="E19" s="386">
        <v>1028495</v>
      </c>
    </row>
    <row r="20" spans="1:5" s="383" customFormat="1" ht="12">
      <c r="A20" s="379">
        <v>14</v>
      </c>
      <c r="B20" s="384"/>
      <c r="C20" s="384">
        <v>92116</v>
      </c>
      <c r="D20" s="388" t="s">
        <v>773</v>
      </c>
      <c r="E20" s="386">
        <v>3893801</v>
      </c>
    </row>
    <row r="21" spans="1:5" s="383" customFormat="1" ht="12">
      <c r="A21" s="379">
        <v>15</v>
      </c>
      <c r="B21" s="380"/>
      <c r="C21" s="380">
        <v>92118</v>
      </c>
      <c r="D21" s="389" t="s">
        <v>774</v>
      </c>
      <c r="E21" s="382">
        <v>1064000</v>
      </c>
    </row>
    <row r="22" spans="1:5" s="393" customFormat="1" ht="16.5" customHeight="1">
      <c r="A22" s="390"/>
      <c r="B22" s="390"/>
      <c r="C22" s="390"/>
      <c r="D22" s="391" t="s">
        <v>404</v>
      </c>
      <c r="E22" s="392">
        <v>37945237</v>
      </c>
    </row>
    <row r="23" spans="1:5" ht="18" customHeight="1">
      <c r="A23" s="156"/>
      <c r="B23" s="156"/>
      <c r="C23" s="156"/>
      <c r="D23" s="156"/>
      <c r="E23" s="156"/>
    </row>
    <row r="24" spans="1:5" ht="30" customHeight="1">
      <c r="A24" s="842" t="s">
        <v>775</v>
      </c>
      <c r="B24" s="842"/>
      <c r="C24" s="842"/>
      <c r="D24" s="842"/>
      <c r="E24" s="842"/>
    </row>
    <row r="25" spans="1:5" ht="9" customHeight="1">
      <c r="A25" s="156"/>
      <c r="B25" s="156"/>
      <c r="C25" s="156"/>
      <c r="D25" s="156"/>
      <c r="E25" s="156"/>
    </row>
    <row r="26" spans="1:5" s="157" customFormat="1" ht="24" customHeight="1">
      <c r="A26" s="375" t="s">
        <v>749</v>
      </c>
      <c r="B26" s="376" t="s">
        <v>381</v>
      </c>
      <c r="C26" s="376" t="s">
        <v>382</v>
      </c>
      <c r="D26" s="377" t="s">
        <v>750</v>
      </c>
      <c r="E26" s="378" t="s">
        <v>751</v>
      </c>
    </row>
    <row r="27" spans="1:5" s="383" customFormat="1" ht="12">
      <c r="A27" s="379">
        <v>1</v>
      </c>
      <c r="B27" s="380">
        <v>700</v>
      </c>
      <c r="C27" s="380">
        <v>70001</v>
      </c>
      <c r="D27" s="388" t="s">
        <v>776</v>
      </c>
      <c r="E27" s="386">
        <v>170001</v>
      </c>
    </row>
    <row r="28" spans="1:5" s="383" customFormat="1" ht="12">
      <c r="A28" s="379">
        <v>2</v>
      </c>
      <c r="B28" s="380"/>
      <c r="C28" s="380"/>
      <c r="D28" s="388" t="s">
        <v>777</v>
      </c>
      <c r="E28" s="386">
        <v>137648</v>
      </c>
    </row>
    <row r="29" spans="1:5" s="383" customFormat="1" ht="12">
      <c r="A29" s="379">
        <v>3</v>
      </c>
      <c r="B29" s="380">
        <v>801</v>
      </c>
      <c r="C29" s="380">
        <v>80197</v>
      </c>
      <c r="D29" s="388" t="s">
        <v>778</v>
      </c>
      <c r="E29" s="386">
        <v>465496</v>
      </c>
    </row>
    <row r="30" spans="1:5" s="383" customFormat="1" ht="12">
      <c r="A30" s="379">
        <v>4</v>
      </c>
      <c r="B30" s="380"/>
      <c r="C30" s="380"/>
      <c r="D30" s="388" t="s">
        <v>779</v>
      </c>
      <c r="E30" s="386">
        <v>446310</v>
      </c>
    </row>
    <row r="31" spans="1:5" ht="15" customHeight="1">
      <c r="A31" s="390"/>
      <c r="B31" s="390"/>
      <c r="C31" s="390"/>
      <c r="D31" s="391" t="s">
        <v>404</v>
      </c>
      <c r="E31" s="392">
        <v>1219455</v>
      </c>
    </row>
    <row r="32" spans="1:5" ht="15.75" customHeight="1">
      <c r="A32" s="156"/>
      <c r="B32" s="156"/>
      <c r="C32" s="156"/>
      <c r="D32" s="156"/>
      <c r="E32" s="156"/>
    </row>
    <row r="33" spans="1:5" ht="35.25" customHeight="1">
      <c r="A33" s="842" t="s">
        <v>780</v>
      </c>
      <c r="B33" s="842"/>
      <c r="C33" s="842"/>
      <c r="D33" s="842"/>
      <c r="E33" s="842"/>
    </row>
    <row r="34" spans="1:5" ht="11.25" customHeight="1">
      <c r="A34" s="706"/>
      <c r="B34" s="706"/>
      <c r="C34" s="706"/>
      <c r="D34" s="706"/>
      <c r="E34" s="706"/>
    </row>
    <row r="35" spans="1:5" s="157" customFormat="1" ht="24" customHeight="1">
      <c r="A35" s="375" t="s">
        <v>749</v>
      </c>
      <c r="B35" s="376" t="s">
        <v>381</v>
      </c>
      <c r="C35" s="376" t="s">
        <v>382</v>
      </c>
      <c r="D35" s="377" t="s">
        <v>750</v>
      </c>
      <c r="E35" s="378" t="s">
        <v>751</v>
      </c>
    </row>
    <row r="36" spans="1:5" s="383" customFormat="1" ht="11.25" customHeight="1">
      <c r="A36" s="394">
        <v>1</v>
      </c>
      <c r="B36" s="387">
        <v>801</v>
      </c>
      <c r="C36" s="387">
        <v>80104</v>
      </c>
      <c r="D36" s="395" t="s">
        <v>781</v>
      </c>
      <c r="E36" s="396">
        <v>40000</v>
      </c>
    </row>
    <row r="37" spans="1:5" s="383" customFormat="1" ht="12.75" customHeight="1">
      <c r="A37" s="394">
        <v>2</v>
      </c>
      <c r="B37" s="384">
        <v>921</v>
      </c>
      <c r="C37" s="384">
        <v>92118</v>
      </c>
      <c r="D37" s="388" t="s">
        <v>420</v>
      </c>
      <c r="E37" s="386">
        <v>20000</v>
      </c>
    </row>
    <row r="38" spans="1:5" s="159" customFormat="1" ht="12">
      <c r="A38" s="397">
        <v>3</v>
      </c>
      <c r="B38" s="398">
        <v>926</v>
      </c>
      <c r="C38" s="398">
        <v>92601</v>
      </c>
      <c r="D38" s="399" t="s">
        <v>262</v>
      </c>
      <c r="E38" s="400">
        <v>17290000</v>
      </c>
    </row>
    <row r="39" spans="1:5" ht="13.5" customHeight="1">
      <c r="A39" s="390"/>
      <c r="B39" s="390"/>
      <c r="C39" s="390"/>
      <c r="D39" s="391" t="s">
        <v>404</v>
      </c>
      <c r="E39" s="392">
        <f>SUM(E36:E38)</f>
        <v>17350000</v>
      </c>
    </row>
    <row r="40" spans="1:5" ht="15.75" customHeight="1">
      <c r="A40" s="156"/>
      <c r="B40" s="156"/>
      <c r="C40" s="156"/>
      <c r="D40" s="156"/>
      <c r="E40" s="156"/>
    </row>
    <row r="41" spans="1:5" ht="33.75" customHeight="1">
      <c r="A41" s="842" t="s">
        <v>783</v>
      </c>
      <c r="B41" s="842"/>
      <c r="C41" s="842"/>
      <c r="D41" s="842"/>
      <c r="E41" s="842"/>
    </row>
    <row r="42" spans="1:5" ht="11.25" customHeight="1">
      <c r="A42" s="156"/>
      <c r="B42" s="156"/>
      <c r="C42" s="156"/>
      <c r="D42" s="156"/>
      <c r="E42" s="156"/>
    </row>
    <row r="43" spans="1:5" s="157" customFormat="1" ht="24" customHeight="1">
      <c r="A43" s="375" t="s">
        <v>749</v>
      </c>
      <c r="B43" s="376" t="s">
        <v>381</v>
      </c>
      <c r="C43" s="376" t="s">
        <v>382</v>
      </c>
      <c r="D43" s="377" t="s">
        <v>750</v>
      </c>
      <c r="E43" s="378" t="s">
        <v>751</v>
      </c>
    </row>
    <row r="44" spans="1:5" s="383" customFormat="1" ht="11.25" customHeight="1">
      <c r="A44" s="394">
        <v>1</v>
      </c>
      <c r="B44" s="387">
        <v>801</v>
      </c>
      <c r="C44" s="387">
        <v>80104</v>
      </c>
      <c r="D44" s="395" t="s">
        <v>784</v>
      </c>
      <c r="E44" s="396">
        <v>200000</v>
      </c>
    </row>
    <row r="45" spans="1:5" s="383" customFormat="1" ht="12">
      <c r="A45" s="394">
        <v>2</v>
      </c>
      <c r="B45" s="380">
        <v>852</v>
      </c>
      <c r="C45" s="380">
        <v>85201</v>
      </c>
      <c r="D45" s="388" t="s">
        <v>785</v>
      </c>
      <c r="E45" s="382">
        <v>100000</v>
      </c>
    </row>
    <row r="46" spans="1:5" s="383" customFormat="1" ht="12">
      <c r="A46" s="394">
        <v>3</v>
      </c>
      <c r="B46" s="380"/>
      <c r="C46" s="380">
        <v>85202</v>
      </c>
      <c r="D46" s="388" t="s">
        <v>786</v>
      </c>
      <c r="E46" s="382">
        <v>250000</v>
      </c>
    </row>
    <row r="47" spans="1:5" s="383" customFormat="1" ht="12">
      <c r="A47" s="394">
        <v>4</v>
      </c>
      <c r="B47" s="380"/>
      <c r="C47" s="380">
        <v>85204</v>
      </c>
      <c r="D47" s="389" t="s">
        <v>787</v>
      </c>
      <c r="E47" s="382">
        <v>168495</v>
      </c>
    </row>
    <row r="48" spans="1:5" s="393" customFormat="1" ht="13.5" customHeight="1">
      <c r="A48" s="390"/>
      <c r="B48" s="390"/>
      <c r="C48" s="390"/>
      <c r="D48" s="391" t="s">
        <v>404</v>
      </c>
      <c r="E48" s="392">
        <f>SUM(E44:E47)</f>
        <v>718495</v>
      </c>
    </row>
    <row r="49" spans="1:5" ht="8.25" customHeight="1">
      <c r="A49" s="156"/>
      <c r="B49" s="156"/>
      <c r="C49" s="156"/>
      <c r="D49" s="156"/>
      <c r="E49" s="156"/>
    </row>
    <row r="50" spans="1:5" ht="33.75" customHeight="1">
      <c r="A50" s="841" t="s">
        <v>791</v>
      </c>
      <c r="B50" s="841"/>
      <c r="C50" s="841"/>
      <c r="D50" s="841"/>
      <c r="E50" s="841"/>
    </row>
    <row r="51" spans="1:5" ht="4.5" customHeight="1">
      <c r="A51" s="765"/>
      <c r="B51" s="766"/>
      <c r="C51" s="766"/>
      <c r="D51" s="765"/>
      <c r="E51" s="765"/>
    </row>
    <row r="52" spans="1:5" ht="24">
      <c r="A52" s="767" t="s">
        <v>749</v>
      </c>
      <c r="B52" s="768" t="s">
        <v>381</v>
      </c>
      <c r="C52" s="768" t="s">
        <v>382</v>
      </c>
      <c r="D52" s="769" t="s">
        <v>750</v>
      </c>
      <c r="E52" s="770" t="s">
        <v>751</v>
      </c>
    </row>
    <row r="53" spans="1:5" ht="24">
      <c r="A53" s="771">
        <v>1</v>
      </c>
      <c r="B53" s="772">
        <v>710</v>
      </c>
      <c r="C53" s="772">
        <v>71095</v>
      </c>
      <c r="D53" s="773" t="s">
        <v>73</v>
      </c>
      <c r="E53" s="774">
        <v>100000</v>
      </c>
    </row>
    <row r="54" spans="1:5" ht="24">
      <c r="A54" s="771">
        <v>2</v>
      </c>
      <c r="B54" s="775">
        <v>851</v>
      </c>
      <c r="C54" s="775">
        <v>85154</v>
      </c>
      <c r="D54" s="776" t="s">
        <v>73</v>
      </c>
      <c r="E54" s="777">
        <v>50000</v>
      </c>
    </row>
    <row r="55" spans="1:5" ht="24">
      <c r="A55" s="771">
        <v>3</v>
      </c>
      <c r="B55" s="775"/>
      <c r="C55" s="775"/>
      <c r="D55" s="776" t="s">
        <v>74</v>
      </c>
      <c r="E55" s="777">
        <v>1616100</v>
      </c>
    </row>
    <row r="56" spans="1:5" ht="36">
      <c r="A56" s="771">
        <v>4</v>
      </c>
      <c r="B56" s="775"/>
      <c r="C56" s="775"/>
      <c r="D56" s="776" t="s">
        <v>212</v>
      </c>
      <c r="E56" s="777">
        <v>51500</v>
      </c>
    </row>
    <row r="57" spans="1:5" ht="24">
      <c r="A57" s="771">
        <v>5</v>
      </c>
      <c r="B57" s="775"/>
      <c r="C57" s="775">
        <v>85195</v>
      </c>
      <c r="D57" s="776" t="s">
        <v>74</v>
      </c>
      <c r="E57" s="777">
        <v>6000</v>
      </c>
    </row>
    <row r="58" spans="1:5" ht="24">
      <c r="A58" s="771">
        <v>6</v>
      </c>
      <c r="B58" s="775">
        <v>852</v>
      </c>
      <c r="C58" s="775">
        <v>85201</v>
      </c>
      <c r="D58" s="776" t="s">
        <v>73</v>
      </c>
      <c r="E58" s="777">
        <v>308800</v>
      </c>
    </row>
    <row r="59" spans="1:5" ht="24">
      <c r="A59" s="771">
        <v>7</v>
      </c>
      <c r="B59" s="775"/>
      <c r="C59" s="775">
        <v>85203</v>
      </c>
      <c r="D59" s="776" t="s">
        <v>74</v>
      </c>
      <c r="E59" s="777">
        <v>960000</v>
      </c>
    </row>
    <row r="60" spans="1:5" ht="36">
      <c r="A60" s="771">
        <v>8</v>
      </c>
      <c r="B60" s="775"/>
      <c r="C60" s="775"/>
      <c r="D60" s="776" t="s">
        <v>212</v>
      </c>
      <c r="E60" s="777">
        <v>50400</v>
      </c>
    </row>
    <row r="61" spans="1:5" ht="24">
      <c r="A61" s="771">
        <v>9</v>
      </c>
      <c r="B61" s="775"/>
      <c r="C61" s="775">
        <v>85214</v>
      </c>
      <c r="D61" s="776" t="s">
        <v>73</v>
      </c>
      <c r="E61" s="777">
        <v>130000</v>
      </c>
    </row>
    <row r="62" spans="1:5" ht="24">
      <c r="A62" s="771">
        <v>10</v>
      </c>
      <c r="B62" s="775"/>
      <c r="C62" s="775">
        <v>85226</v>
      </c>
      <c r="D62" s="776" t="s">
        <v>73</v>
      </c>
      <c r="E62" s="777">
        <v>22000</v>
      </c>
    </row>
    <row r="63" spans="1:5" ht="24">
      <c r="A63" s="771">
        <v>11</v>
      </c>
      <c r="B63" s="775"/>
      <c r="C63" s="775">
        <v>85228</v>
      </c>
      <c r="D63" s="776" t="s">
        <v>74</v>
      </c>
      <c r="E63" s="777">
        <v>108000</v>
      </c>
    </row>
    <row r="64" spans="1:5" ht="36">
      <c r="A64" s="771">
        <v>12</v>
      </c>
      <c r="B64" s="775"/>
      <c r="C64" s="775"/>
      <c r="D64" s="776" t="s">
        <v>212</v>
      </c>
      <c r="E64" s="777">
        <v>140420</v>
      </c>
    </row>
    <row r="65" spans="1:5" ht="24">
      <c r="A65" s="771">
        <v>13</v>
      </c>
      <c r="B65" s="775"/>
      <c r="C65" s="775">
        <v>85295</v>
      </c>
      <c r="D65" s="776" t="s">
        <v>74</v>
      </c>
      <c r="E65" s="777">
        <v>1500</v>
      </c>
    </row>
    <row r="66" spans="1:5" ht="36">
      <c r="A66" s="771">
        <v>14</v>
      </c>
      <c r="B66" s="775">
        <v>854</v>
      </c>
      <c r="C66" s="775">
        <v>85401</v>
      </c>
      <c r="D66" s="776" t="s">
        <v>212</v>
      </c>
      <c r="E66" s="777">
        <v>3000</v>
      </c>
    </row>
    <row r="67" spans="1:5" ht="24">
      <c r="A67" s="771">
        <v>15</v>
      </c>
      <c r="B67" s="775"/>
      <c r="C67" s="775">
        <v>85412</v>
      </c>
      <c r="D67" s="776" t="s">
        <v>74</v>
      </c>
      <c r="E67" s="777">
        <v>12000</v>
      </c>
    </row>
    <row r="68" spans="1:5" ht="33.75">
      <c r="A68" s="771">
        <v>16</v>
      </c>
      <c r="B68" s="775">
        <v>921</v>
      </c>
      <c r="C68" s="775">
        <v>92120</v>
      </c>
      <c r="D68" s="778" t="s">
        <v>289</v>
      </c>
      <c r="E68" s="777">
        <v>170000</v>
      </c>
    </row>
    <row r="69" spans="1:5" ht="24">
      <c r="A69" s="771">
        <v>17</v>
      </c>
      <c r="B69" s="779">
        <v>926</v>
      </c>
      <c r="C69" s="779">
        <v>92605</v>
      </c>
      <c r="D69" s="780" t="s">
        <v>74</v>
      </c>
      <c r="E69" s="781">
        <v>839000</v>
      </c>
    </row>
    <row r="70" spans="1:5" ht="12">
      <c r="A70" s="782"/>
      <c r="B70" s="783"/>
      <c r="C70" s="783"/>
      <c r="D70" s="784" t="s">
        <v>404</v>
      </c>
      <c r="E70" s="785">
        <f>SUM(E53:E69)</f>
        <v>4568720</v>
      </c>
    </row>
  </sheetData>
  <mergeCells count="5">
    <mergeCell ref="A50:E50"/>
    <mergeCell ref="A33:E33"/>
    <mergeCell ref="A4:E4"/>
    <mergeCell ref="A24:E24"/>
    <mergeCell ref="A41:E41"/>
  </mergeCells>
  <printOptions/>
  <pageMargins left="0.98" right="0.63" top="0.78" bottom="0.56" header="0.4" footer="0.4"/>
  <pageSetup horizontalDpi="300" verticalDpi="300" orientation="portrait" paperSize="9" r:id="rId1"/>
  <headerFooter alignWithMargins="0">
    <oddFooter>&amp;C&amp;P</oddFooter>
  </headerFooter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C128"/>
  <sheetViews>
    <sheetView workbookViewId="0" topLeftCell="A1">
      <pane xSplit="3" ySplit="4" topLeftCell="D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D2" sqref="D2"/>
    </sheetView>
  </sheetViews>
  <sheetFormatPr defaultColWidth="9.140625" defaultRowHeight="12"/>
  <cols>
    <col min="1" max="1" width="20.28125" style="174" customWidth="1"/>
    <col min="2" max="2" width="26.140625" style="171" customWidth="1"/>
    <col min="3" max="3" width="33.8515625" style="172" customWidth="1"/>
    <col min="4" max="4" width="7.8515625" style="172" customWidth="1"/>
    <col min="5" max="5" width="8.421875" style="172" customWidth="1"/>
    <col min="6" max="6" width="7.8515625" style="172" customWidth="1"/>
    <col min="7" max="7" width="7.7109375" style="172" customWidth="1"/>
    <col min="8" max="8" width="7.8515625" style="172" customWidth="1"/>
    <col min="9" max="9" width="8.28125" style="172" customWidth="1"/>
    <col min="10" max="10" width="8.421875" style="172" customWidth="1"/>
    <col min="11" max="11" width="8.7109375" style="172" customWidth="1"/>
    <col min="12" max="12" width="7.28125" style="172" customWidth="1"/>
    <col min="13" max="13" width="9.28125" style="172" customWidth="1"/>
    <col min="14" max="14" width="8.140625" style="172" customWidth="1"/>
    <col min="15" max="15" width="7.8515625" style="172" customWidth="1"/>
    <col min="16" max="16" width="7.7109375" style="172" customWidth="1"/>
    <col min="17" max="17" width="7.00390625" style="172" customWidth="1"/>
    <col min="18" max="18" width="7.28125" style="172" customWidth="1"/>
    <col min="19" max="19" width="9.140625" style="172" customWidth="1"/>
    <col min="20" max="20" width="7.7109375" style="172" customWidth="1"/>
    <col min="21" max="21" width="10.28125" style="172" customWidth="1"/>
    <col min="22" max="22" width="8.421875" style="172" customWidth="1"/>
    <col min="23" max="23" width="9.28125" style="172" customWidth="1"/>
    <col min="24" max="24" width="10.7109375" style="172" customWidth="1"/>
    <col min="25" max="25" width="11.00390625" style="172" customWidth="1"/>
    <col min="26" max="26" width="9.140625" style="172" customWidth="1"/>
    <col min="27" max="55" width="9.28125" style="172" customWidth="1"/>
    <col min="56" max="16384" width="9.28125" style="171" customWidth="1"/>
  </cols>
  <sheetData>
    <row r="1" spans="1:55" s="194" customFormat="1" ht="11.25">
      <c r="A1" s="198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787" t="s">
        <v>768</v>
      </c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</row>
    <row r="2" spans="1:55" s="194" customFormat="1" ht="15.75">
      <c r="A2" s="198"/>
      <c r="C2" s="193"/>
      <c r="D2" s="42" t="s">
        <v>378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</row>
    <row r="3" spans="1:55" s="194" customFormat="1" ht="11.25">
      <c r="A3" s="198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</row>
    <row r="4" spans="1:55" s="194" customFormat="1" ht="36">
      <c r="A4" s="195" t="s">
        <v>496</v>
      </c>
      <c r="B4" s="11" t="s">
        <v>497</v>
      </c>
      <c r="C4" s="11" t="s">
        <v>498</v>
      </c>
      <c r="D4" s="39" t="s">
        <v>299</v>
      </c>
      <c r="E4" s="39" t="s">
        <v>300</v>
      </c>
      <c r="F4" s="39" t="s">
        <v>301</v>
      </c>
      <c r="G4" s="39" t="s">
        <v>302</v>
      </c>
      <c r="H4" s="39" t="s">
        <v>303</v>
      </c>
      <c r="I4" s="39" t="s">
        <v>304</v>
      </c>
      <c r="J4" s="39" t="s">
        <v>305</v>
      </c>
      <c r="K4" s="39" t="s">
        <v>306</v>
      </c>
      <c r="L4" s="39" t="s">
        <v>307</v>
      </c>
      <c r="M4" s="39" t="s">
        <v>308</v>
      </c>
      <c r="N4" s="39" t="s">
        <v>309</v>
      </c>
      <c r="O4" s="39" t="s">
        <v>310</v>
      </c>
      <c r="P4" s="39" t="s">
        <v>311</v>
      </c>
      <c r="Q4" s="39" t="s">
        <v>312</v>
      </c>
      <c r="R4" s="39" t="s">
        <v>313</v>
      </c>
      <c r="S4" s="39" t="s">
        <v>314</v>
      </c>
      <c r="T4" s="39" t="s">
        <v>315</v>
      </c>
      <c r="U4" s="39" t="s">
        <v>316</v>
      </c>
      <c r="V4" s="39" t="s">
        <v>317</v>
      </c>
      <c r="W4" s="39" t="s">
        <v>318</v>
      </c>
      <c r="X4" s="39" t="s">
        <v>319</v>
      </c>
      <c r="Y4" s="39" t="s">
        <v>320</v>
      </c>
      <c r="Z4" s="39" t="s">
        <v>503</v>
      </c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</row>
    <row r="5" spans="1:26" ht="33.75">
      <c r="A5" s="848" t="s">
        <v>504</v>
      </c>
      <c r="B5" s="1" t="s">
        <v>510</v>
      </c>
      <c r="C5" s="34" t="s">
        <v>689</v>
      </c>
      <c r="D5" s="2"/>
      <c r="E5" s="2"/>
      <c r="F5" s="2"/>
      <c r="G5" s="2"/>
      <c r="H5" s="2"/>
      <c r="I5" s="2"/>
      <c r="J5" s="2"/>
      <c r="K5" s="2"/>
      <c r="L5" s="2">
        <v>8000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10000</v>
      </c>
      <c r="Z5" s="2">
        <v>18000</v>
      </c>
    </row>
    <row r="6" spans="1:26" ht="11.25">
      <c r="A6" s="849"/>
      <c r="B6" s="4" t="s">
        <v>513</v>
      </c>
      <c r="C6" s="35"/>
      <c r="D6" s="6"/>
      <c r="E6" s="6"/>
      <c r="F6" s="6"/>
      <c r="G6" s="6"/>
      <c r="H6" s="6"/>
      <c r="I6" s="6"/>
      <c r="J6" s="6"/>
      <c r="K6" s="6"/>
      <c r="L6" s="6">
        <v>8000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>
        <v>10000</v>
      </c>
      <c r="Z6" s="6">
        <v>18000</v>
      </c>
    </row>
    <row r="7" spans="1:26" ht="11.25">
      <c r="A7" s="849"/>
      <c r="B7" s="1" t="s">
        <v>727</v>
      </c>
      <c r="C7" s="34" t="s">
        <v>689</v>
      </c>
      <c r="D7" s="2">
        <v>2000</v>
      </c>
      <c r="E7" s="2"/>
      <c r="F7" s="2"/>
      <c r="G7" s="2"/>
      <c r="H7" s="2">
        <v>23000</v>
      </c>
      <c r="I7" s="2"/>
      <c r="J7" s="2">
        <v>10000</v>
      </c>
      <c r="K7" s="2">
        <v>2500</v>
      </c>
      <c r="L7" s="2"/>
      <c r="M7" s="2">
        <v>5002</v>
      </c>
      <c r="N7" s="2"/>
      <c r="O7" s="2">
        <v>2000</v>
      </c>
      <c r="P7" s="2"/>
      <c r="Q7" s="2"/>
      <c r="R7" s="2"/>
      <c r="S7" s="2"/>
      <c r="T7" s="2">
        <v>5000</v>
      </c>
      <c r="U7" s="2"/>
      <c r="V7" s="2"/>
      <c r="W7" s="2"/>
      <c r="X7" s="2"/>
      <c r="Y7" s="2">
        <v>14500</v>
      </c>
      <c r="Z7" s="2">
        <v>64002</v>
      </c>
    </row>
    <row r="8" spans="1:26" ht="22.5">
      <c r="A8" s="849"/>
      <c r="B8" s="3"/>
      <c r="C8" s="34" t="s">
        <v>722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6000</v>
      </c>
      <c r="P8" s="2"/>
      <c r="Q8" s="2"/>
      <c r="R8" s="2">
        <v>20500</v>
      </c>
      <c r="S8" s="2"/>
      <c r="T8" s="2"/>
      <c r="U8" s="2"/>
      <c r="V8" s="2">
        <v>10000</v>
      </c>
      <c r="W8" s="2">
        <v>10000</v>
      </c>
      <c r="X8" s="2"/>
      <c r="Y8" s="2"/>
      <c r="Z8" s="2">
        <v>46500</v>
      </c>
    </row>
    <row r="9" spans="1:26" ht="11.25">
      <c r="A9" s="850"/>
      <c r="B9" s="4" t="s">
        <v>321</v>
      </c>
      <c r="C9" s="35"/>
      <c r="D9" s="6">
        <v>2000</v>
      </c>
      <c r="E9" s="6"/>
      <c r="F9" s="6"/>
      <c r="G9" s="6"/>
      <c r="H9" s="6">
        <v>23000</v>
      </c>
      <c r="I9" s="6"/>
      <c r="J9" s="6">
        <v>10000</v>
      </c>
      <c r="K9" s="6">
        <v>2500</v>
      </c>
      <c r="L9" s="6"/>
      <c r="M9" s="6">
        <v>5002</v>
      </c>
      <c r="N9" s="6"/>
      <c r="O9" s="6">
        <v>8000</v>
      </c>
      <c r="P9" s="6"/>
      <c r="Q9" s="6"/>
      <c r="R9" s="6">
        <v>20500</v>
      </c>
      <c r="S9" s="6"/>
      <c r="T9" s="6">
        <v>5000</v>
      </c>
      <c r="U9" s="6"/>
      <c r="V9" s="6">
        <v>10000</v>
      </c>
      <c r="W9" s="6">
        <v>10000</v>
      </c>
      <c r="X9" s="6"/>
      <c r="Y9" s="6">
        <v>14500</v>
      </c>
      <c r="Z9" s="6">
        <v>110502</v>
      </c>
    </row>
    <row r="10" spans="1:26" ht="11.25">
      <c r="A10" s="196" t="s">
        <v>515</v>
      </c>
      <c r="B10" s="31"/>
      <c r="C10" s="36"/>
      <c r="D10" s="9">
        <v>2000</v>
      </c>
      <c r="E10" s="9"/>
      <c r="F10" s="9"/>
      <c r="G10" s="9"/>
      <c r="H10" s="9">
        <v>23000</v>
      </c>
      <c r="I10" s="9"/>
      <c r="J10" s="9">
        <v>10000</v>
      </c>
      <c r="K10" s="9">
        <v>2500</v>
      </c>
      <c r="L10" s="9">
        <v>8000</v>
      </c>
      <c r="M10" s="9">
        <v>5002</v>
      </c>
      <c r="N10" s="9"/>
      <c r="O10" s="9">
        <v>8000</v>
      </c>
      <c r="P10" s="9"/>
      <c r="Q10" s="9"/>
      <c r="R10" s="9">
        <v>20500</v>
      </c>
      <c r="S10" s="9"/>
      <c r="T10" s="9">
        <v>5000</v>
      </c>
      <c r="U10" s="9"/>
      <c r="V10" s="9">
        <v>10000</v>
      </c>
      <c r="W10" s="9">
        <v>10000</v>
      </c>
      <c r="X10" s="9"/>
      <c r="Y10" s="9">
        <v>24500</v>
      </c>
      <c r="Z10" s="9">
        <v>128502</v>
      </c>
    </row>
    <row r="11" spans="1:26" ht="11.25">
      <c r="A11" s="1" t="s">
        <v>733</v>
      </c>
      <c r="B11" s="1" t="s">
        <v>746</v>
      </c>
      <c r="C11" s="34" t="s">
        <v>689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3710</v>
      </c>
      <c r="W11" s="2"/>
      <c r="X11" s="2"/>
      <c r="Y11" s="2"/>
      <c r="Z11" s="2">
        <v>3710</v>
      </c>
    </row>
    <row r="12" spans="1:26" ht="11.25">
      <c r="A12" s="3"/>
      <c r="B12" s="4" t="s">
        <v>322</v>
      </c>
      <c r="C12" s="3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v>3710</v>
      </c>
      <c r="W12" s="6"/>
      <c r="X12" s="6"/>
      <c r="Y12" s="6"/>
      <c r="Z12" s="6">
        <v>3710</v>
      </c>
    </row>
    <row r="13" spans="1:26" ht="11.25">
      <c r="A13" s="196" t="s">
        <v>76</v>
      </c>
      <c r="B13" s="31"/>
      <c r="C13" s="3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v>3710</v>
      </c>
      <c r="W13" s="9"/>
      <c r="X13" s="9"/>
      <c r="Y13" s="9"/>
      <c r="Z13" s="9">
        <v>3710</v>
      </c>
    </row>
    <row r="14" spans="1:26" ht="22.5">
      <c r="A14" s="1" t="s">
        <v>516</v>
      </c>
      <c r="B14" s="1" t="s">
        <v>517</v>
      </c>
      <c r="C14" s="34" t="s">
        <v>689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1000</v>
      </c>
      <c r="X14" s="2"/>
      <c r="Y14" s="2"/>
      <c r="Z14" s="2">
        <v>1000</v>
      </c>
    </row>
    <row r="15" spans="1:26" ht="11.25">
      <c r="A15" s="3"/>
      <c r="B15" s="4" t="s">
        <v>526</v>
      </c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>
        <v>1000</v>
      </c>
      <c r="X15" s="6"/>
      <c r="Y15" s="6"/>
      <c r="Z15" s="6">
        <v>1000</v>
      </c>
    </row>
    <row r="16" spans="1:26" ht="11.25" customHeight="1">
      <c r="A16" s="196" t="s">
        <v>528</v>
      </c>
      <c r="B16" s="31"/>
      <c r="C16" s="36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v>1000</v>
      </c>
      <c r="X16" s="9"/>
      <c r="Y16" s="9"/>
      <c r="Z16" s="9">
        <v>1000</v>
      </c>
    </row>
    <row r="17" spans="1:26" ht="11.25">
      <c r="A17" s="846" t="s">
        <v>545</v>
      </c>
      <c r="B17" s="1" t="s">
        <v>556</v>
      </c>
      <c r="C17" s="34" t="s">
        <v>712</v>
      </c>
      <c r="D17" s="2"/>
      <c r="E17" s="2"/>
      <c r="F17" s="2"/>
      <c r="G17" s="2">
        <v>474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474</v>
      </c>
    </row>
    <row r="18" spans="1:26" ht="11.25">
      <c r="A18" s="849"/>
      <c r="B18" s="3"/>
      <c r="C18" s="34" t="s">
        <v>689</v>
      </c>
      <c r="D18" s="2"/>
      <c r="E18" s="2"/>
      <c r="F18" s="2"/>
      <c r="G18" s="2"/>
      <c r="H18" s="2"/>
      <c r="I18" s="2"/>
      <c r="J18" s="2">
        <v>1000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v>1000</v>
      </c>
    </row>
    <row r="19" spans="1:26" ht="11.25">
      <c r="A19" s="850"/>
      <c r="B19" s="4" t="s">
        <v>557</v>
      </c>
      <c r="C19" s="35"/>
      <c r="D19" s="6"/>
      <c r="E19" s="6"/>
      <c r="F19" s="6"/>
      <c r="G19" s="6">
        <v>474</v>
      </c>
      <c r="H19" s="6"/>
      <c r="I19" s="6"/>
      <c r="J19" s="6">
        <v>1000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v>1474</v>
      </c>
    </row>
    <row r="20" spans="1:26" ht="11.25">
      <c r="A20" s="196" t="s">
        <v>558</v>
      </c>
      <c r="B20" s="31"/>
      <c r="C20" s="36"/>
      <c r="D20" s="9"/>
      <c r="E20" s="9"/>
      <c r="F20" s="9"/>
      <c r="G20" s="9">
        <v>474</v>
      </c>
      <c r="H20" s="9"/>
      <c r="I20" s="9"/>
      <c r="J20" s="9">
        <v>1000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>
        <v>1474</v>
      </c>
    </row>
    <row r="21" spans="1:26" ht="11.25">
      <c r="A21" s="846" t="s">
        <v>563</v>
      </c>
      <c r="B21" s="844" t="s">
        <v>109</v>
      </c>
      <c r="C21" s="34" t="s">
        <v>710</v>
      </c>
      <c r="D21" s="2"/>
      <c r="E21" s="2"/>
      <c r="F21" s="2">
        <v>4000</v>
      </c>
      <c r="G21" s="2"/>
      <c r="H21" s="2">
        <v>3500</v>
      </c>
      <c r="I21" s="2"/>
      <c r="J21" s="2"/>
      <c r="K21" s="2">
        <v>2025</v>
      </c>
      <c r="L21" s="2"/>
      <c r="M21" s="2"/>
      <c r="N21" s="2"/>
      <c r="O21" s="2"/>
      <c r="P21" s="2">
        <v>2800</v>
      </c>
      <c r="Q21" s="2"/>
      <c r="R21" s="2"/>
      <c r="S21" s="2">
        <v>1700</v>
      </c>
      <c r="T21" s="2"/>
      <c r="U21" s="2">
        <v>2000</v>
      </c>
      <c r="V21" s="2"/>
      <c r="W21" s="2"/>
      <c r="X21" s="2">
        <v>2000</v>
      </c>
      <c r="Y21" s="2"/>
      <c r="Z21" s="2">
        <v>18025</v>
      </c>
    </row>
    <row r="22" spans="1:26" ht="11.25">
      <c r="A22" s="849"/>
      <c r="B22" s="851"/>
      <c r="C22" s="34" t="s">
        <v>689</v>
      </c>
      <c r="D22" s="2"/>
      <c r="E22" s="2"/>
      <c r="F22" s="2"/>
      <c r="G22" s="2"/>
      <c r="H22" s="2">
        <v>500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500</v>
      </c>
    </row>
    <row r="23" spans="1:26" ht="22.5">
      <c r="A23" s="849"/>
      <c r="B23" s="845"/>
      <c r="C23" s="34" t="s">
        <v>725</v>
      </c>
      <c r="D23" s="2"/>
      <c r="E23" s="2"/>
      <c r="F23" s="2"/>
      <c r="G23" s="2"/>
      <c r="H23" s="2"/>
      <c r="I23" s="2"/>
      <c r="J23" s="2"/>
      <c r="K23" s="2">
        <v>4000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4000</v>
      </c>
    </row>
    <row r="24" spans="1:26" ht="11.25">
      <c r="A24" s="847"/>
      <c r="B24" s="4" t="s">
        <v>323</v>
      </c>
      <c r="C24" s="35"/>
      <c r="D24" s="6"/>
      <c r="E24" s="6"/>
      <c r="F24" s="6">
        <v>4000</v>
      </c>
      <c r="G24" s="6"/>
      <c r="H24" s="6">
        <v>4000</v>
      </c>
      <c r="I24" s="6"/>
      <c r="J24" s="6"/>
      <c r="K24" s="6">
        <v>6025</v>
      </c>
      <c r="L24" s="6"/>
      <c r="M24" s="6"/>
      <c r="N24" s="6"/>
      <c r="O24" s="6"/>
      <c r="P24" s="6">
        <v>2800</v>
      </c>
      <c r="Q24" s="6"/>
      <c r="R24" s="6"/>
      <c r="S24" s="6">
        <v>1700</v>
      </c>
      <c r="T24" s="6"/>
      <c r="U24" s="6">
        <v>2000</v>
      </c>
      <c r="V24" s="6"/>
      <c r="W24" s="6"/>
      <c r="X24" s="6">
        <v>2000</v>
      </c>
      <c r="Y24" s="6"/>
      <c r="Z24" s="6">
        <v>22525</v>
      </c>
    </row>
    <row r="25" spans="1:26" ht="22.5">
      <c r="A25" s="3"/>
      <c r="B25" s="1" t="s">
        <v>564</v>
      </c>
      <c r="C25" s="34" t="s">
        <v>710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1000</v>
      </c>
      <c r="Q25" s="2"/>
      <c r="R25" s="2"/>
      <c r="S25" s="2"/>
      <c r="T25" s="2"/>
      <c r="U25" s="2"/>
      <c r="V25" s="2"/>
      <c r="W25" s="2"/>
      <c r="X25" s="2"/>
      <c r="Y25" s="2"/>
      <c r="Z25" s="2">
        <v>1000</v>
      </c>
    </row>
    <row r="26" spans="1:26" ht="11.25">
      <c r="A26" s="3"/>
      <c r="B26" s="4" t="s">
        <v>565</v>
      </c>
      <c r="C26" s="3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v>1000</v>
      </c>
      <c r="Q26" s="6"/>
      <c r="R26" s="6"/>
      <c r="S26" s="6"/>
      <c r="T26" s="6"/>
      <c r="U26" s="6"/>
      <c r="V26" s="6"/>
      <c r="W26" s="6"/>
      <c r="X26" s="6"/>
      <c r="Y26" s="6"/>
      <c r="Z26" s="6">
        <v>1000</v>
      </c>
    </row>
    <row r="27" spans="1:26" ht="22.5">
      <c r="A27" s="3"/>
      <c r="B27" s="1" t="s">
        <v>119</v>
      </c>
      <c r="C27" s="34" t="s">
        <v>710</v>
      </c>
      <c r="D27" s="2"/>
      <c r="E27" s="2">
        <v>1000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v>1000</v>
      </c>
    </row>
    <row r="28" spans="1:26" ht="11.25">
      <c r="A28" s="3"/>
      <c r="B28" s="4" t="s">
        <v>324</v>
      </c>
      <c r="C28" s="35"/>
      <c r="D28" s="6"/>
      <c r="E28" s="6">
        <v>1000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v>1000</v>
      </c>
    </row>
    <row r="29" spans="1:26" ht="22.5">
      <c r="A29" s="3"/>
      <c r="B29" s="1" t="s">
        <v>125</v>
      </c>
      <c r="C29" s="34" t="s">
        <v>725</v>
      </c>
      <c r="D29" s="2"/>
      <c r="E29" s="2"/>
      <c r="F29" s="2"/>
      <c r="G29" s="2">
        <v>28000</v>
      </c>
      <c r="H29" s="2"/>
      <c r="I29" s="2"/>
      <c r="J29" s="2"/>
      <c r="K29" s="2"/>
      <c r="L29" s="2"/>
      <c r="M29" s="2">
        <v>25000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>
        <v>53000</v>
      </c>
    </row>
    <row r="30" spans="1:26" ht="11.25">
      <c r="A30" s="3"/>
      <c r="B30" s="4" t="s">
        <v>325</v>
      </c>
      <c r="C30" s="35"/>
      <c r="D30" s="6"/>
      <c r="E30" s="6"/>
      <c r="F30" s="6"/>
      <c r="G30" s="6">
        <v>28000</v>
      </c>
      <c r="H30" s="6"/>
      <c r="I30" s="6"/>
      <c r="J30" s="6"/>
      <c r="K30" s="6"/>
      <c r="L30" s="6"/>
      <c r="M30" s="6">
        <v>25000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v>53000</v>
      </c>
    </row>
    <row r="31" spans="1:26" ht="11.25">
      <c r="A31" s="196" t="s">
        <v>568</v>
      </c>
      <c r="B31" s="31"/>
      <c r="C31" s="36"/>
      <c r="D31" s="9"/>
      <c r="E31" s="9">
        <v>1000</v>
      </c>
      <c r="F31" s="9">
        <v>4000</v>
      </c>
      <c r="G31" s="9">
        <v>28000</v>
      </c>
      <c r="H31" s="9">
        <v>4000</v>
      </c>
      <c r="I31" s="9"/>
      <c r="J31" s="9"/>
      <c r="K31" s="9">
        <v>6025</v>
      </c>
      <c r="L31" s="9"/>
      <c r="M31" s="9">
        <v>25000</v>
      </c>
      <c r="N31" s="9"/>
      <c r="O31" s="9"/>
      <c r="P31" s="9">
        <v>3800</v>
      </c>
      <c r="Q31" s="9"/>
      <c r="R31" s="9"/>
      <c r="S31" s="9">
        <v>1700</v>
      </c>
      <c r="T31" s="9"/>
      <c r="U31" s="9">
        <v>2000</v>
      </c>
      <c r="V31" s="9"/>
      <c r="W31" s="9"/>
      <c r="X31" s="9">
        <v>2000</v>
      </c>
      <c r="Y31" s="9"/>
      <c r="Z31" s="9">
        <v>77525</v>
      </c>
    </row>
    <row r="32" spans="1:26" ht="22.5">
      <c r="A32" s="1" t="s">
        <v>600</v>
      </c>
      <c r="B32" s="1" t="s">
        <v>601</v>
      </c>
      <c r="C32" s="34" t="s">
        <v>710</v>
      </c>
      <c r="D32" s="2"/>
      <c r="E32" s="2">
        <v>12633</v>
      </c>
      <c r="F32" s="2">
        <v>11001</v>
      </c>
      <c r="G32" s="2">
        <v>1000</v>
      </c>
      <c r="H32" s="2"/>
      <c r="I32" s="2">
        <v>1000</v>
      </c>
      <c r="J32" s="2">
        <v>4000</v>
      </c>
      <c r="K32" s="2"/>
      <c r="L32" s="2"/>
      <c r="M32" s="2">
        <v>2000</v>
      </c>
      <c r="N32" s="2"/>
      <c r="O32" s="2">
        <v>800</v>
      </c>
      <c r="P32" s="2">
        <v>3500</v>
      </c>
      <c r="Q32" s="2"/>
      <c r="R32" s="2"/>
      <c r="S32" s="2"/>
      <c r="T32" s="2"/>
      <c r="U32" s="2"/>
      <c r="V32" s="2">
        <v>1000</v>
      </c>
      <c r="W32" s="2"/>
      <c r="X32" s="2">
        <v>1000</v>
      </c>
      <c r="Y32" s="2">
        <v>2000</v>
      </c>
      <c r="Z32" s="2">
        <v>39934</v>
      </c>
    </row>
    <row r="33" spans="1:26" ht="22.5">
      <c r="A33" s="3"/>
      <c r="B33" s="3"/>
      <c r="C33" s="34" t="s">
        <v>154</v>
      </c>
      <c r="D33" s="2"/>
      <c r="E33" s="2">
        <v>1500</v>
      </c>
      <c r="F33" s="2">
        <v>3000</v>
      </c>
      <c r="G33" s="2"/>
      <c r="H33" s="2"/>
      <c r="I33" s="2">
        <v>1300</v>
      </c>
      <c r="J33" s="2"/>
      <c r="K33" s="2"/>
      <c r="L33" s="2">
        <v>1500</v>
      </c>
      <c r="M33" s="2"/>
      <c r="N33" s="2"/>
      <c r="O33" s="2">
        <v>8000</v>
      </c>
      <c r="P33" s="2"/>
      <c r="Q33" s="2"/>
      <c r="R33" s="2"/>
      <c r="S33" s="2"/>
      <c r="T33" s="2"/>
      <c r="U33" s="2"/>
      <c r="V33" s="2"/>
      <c r="W33" s="2">
        <v>1000</v>
      </c>
      <c r="X33" s="2"/>
      <c r="Y33" s="2">
        <v>8000</v>
      </c>
      <c r="Z33" s="2">
        <v>24300</v>
      </c>
    </row>
    <row r="34" spans="1:26" ht="11.25">
      <c r="A34" s="3"/>
      <c r="B34" s="3"/>
      <c r="C34" s="34" t="s">
        <v>712</v>
      </c>
      <c r="D34" s="2"/>
      <c r="E34" s="2"/>
      <c r="F34" s="2"/>
      <c r="G34" s="2">
        <v>4600</v>
      </c>
      <c r="H34" s="2"/>
      <c r="I34" s="2"/>
      <c r="J34" s="2"/>
      <c r="K34" s="2"/>
      <c r="L34" s="2">
        <v>13000</v>
      </c>
      <c r="M34" s="2"/>
      <c r="N34" s="2"/>
      <c r="O34" s="2"/>
      <c r="P34" s="2"/>
      <c r="Q34" s="2"/>
      <c r="R34" s="2"/>
      <c r="S34" s="2"/>
      <c r="T34" s="2"/>
      <c r="U34" s="2"/>
      <c r="V34" s="2">
        <v>4000</v>
      </c>
      <c r="W34" s="2"/>
      <c r="X34" s="2"/>
      <c r="Y34" s="2"/>
      <c r="Z34" s="2">
        <v>21600</v>
      </c>
    </row>
    <row r="35" spans="1:26" ht="11.25">
      <c r="A35" s="3"/>
      <c r="B35" s="3"/>
      <c r="C35" s="34" t="s">
        <v>689</v>
      </c>
      <c r="D35" s="2"/>
      <c r="E35" s="2"/>
      <c r="F35" s="2">
        <v>21900</v>
      </c>
      <c r="G35" s="2"/>
      <c r="H35" s="2"/>
      <c r="I35" s="2"/>
      <c r="J35" s="2"/>
      <c r="K35" s="2"/>
      <c r="L35" s="2"/>
      <c r="M35" s="2"/>
      <c r="N35" s="2"/>
      <c r="O35" s="2">
        <v>6000</v>
      </c>
      <c r="P35" s="2"/>
      <c r="Q35" s="2"/>
      <c r="R35" s="2"/>
      <c r="S35" s="2"/>
      <c r="T35" s="2"/>
      <c r="U35" s="2">
        <v>4000</v>
      </c>
      <c r="V35" s="2"/>
      <c r="W35" s="2"/>
      <c r="X35" s="2"/>
      <c r="Y35" s="2"/>
      <c r="Z35" s="2">
        <v>31900</v>
      </c>
    </row>
    <row r="36" spans="1:26" ht="22.5">
      <c r="A36" s="3"/>
      <c r="B36" s="3"/>
      <c r="C36" s="34" t="s">
        <v>722</v>
      </c>
      <c r="D36" s="2">
        <v>3000</v>
      </c>
      <c r="E36" s="2"/>
      <c r="F36" s="2">
        <v>25000</v>
      </c>
      <c r="G36" s="2"/>
      <c r="H36" s="2"/>
      <c r="I36" s="2"/>
      <c r="J36" s="2"/>
      <c r="K36" s="2"/>
      <c r="L36" s="2"/>
      <c r="M36" s="2"/>
      <c r="N36" s="2"/>
      <c r="O36" s="2"/>
      <c r="P36" s="2">
        <v>16000</v>
      </c>
      <c r="Q36" s="2">
        <v>6000</v>
      </c>
      <c r="R36" s="2"/>
      <c r="S36" s="2">
        <v>8408</v>
      </c>
      <c r="T36" s="2">
        <v>20000</v>
      </c>
      <c r="U36" s="2"/>
      <c r="V36" s="2"/>
      <c r="W36" s="2"/>
      <c r="X36" s="2"/>
      <c r="Y36" s="2"/>
      <c r="Z36" s="2">
        <v>78408</v>
      </c>
    </row>
    <row r="37" spans="1:26" ht="22.5">
      <c r="A37" s="3"/>
      <c r="B37" s="3"/>
      <c r="C37" s="34" t="s">
        <v>725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4000</v>
      </c>
      <c r="V37" s="2"/>
      <c r="W37" s="2"/>
      <c r="X37" s="2"/>
      <c r="Y37" s="2"/>
      <c r="Z37" s="2">
        <v>4000</v>
      </c>
    </row>
    <row r="38" spans="1:26" ht="11.25">
      <c r="A38" s="3"/>
      <c r="B38" s="4" t="s">
        <v>603</v>
      </c>
      <c r="C38" s="35"/>
      <c r="D38" s="6">
        <v>3000</v>
      </c>
      <c r="E38" s="6">
        <v>14133</v>
      </c>
      <c r="F38" s="6">
        <v>60901</v>
      </c>
      <c r="G38" s="6">
        <v>5600</v>
      </c>
      <c r="H38" s="6"/>
      <c r="I38" s="6">
        <v>2300</v>
      </c>
      <c r="J38" s="6">
        <v>4000</v>
      </c>
      <c r="K38" s="6"/>
      <c r="L38" s="6">
        <v>14500</v>
      </c>
      <c r="M38" s="6">
        <v>2000</v>
      </c>
      <c r="N38" s="6"/>
      <c r="O38" s="6">
        <v>14800</v>
      </c>
      <c r="P38" s="6">
        <v>19500</v>
      </c>
      <c r="Q38" s="6">
        <v>6000</v>
      </c>
      <c r="R38" s="6"/>
      <c r="S38" s="6">
        <v>8408</v>
      </c>
      <c r="T38" s="6">
        <v>20000</v>
      </c>
      <c r="U38" s="6">
        <v>8000</v>
      </c>
      <c r="V38" s="6">
        <v>5000</v>
      </c>
      <c r="W38" s="6">
        <v>1000</v>
      </c>
      <c r="X38" s="6">
        <v>1000</v>
      </c>
      <c r="Y38" s="6">
        <v>10000</v>
      </c>
      <c r="Z38" s="6">
        <v>200142</v>
      </c>
    </row>
    <row r="39" spans="1:26" ht="22.5">
      <c r="A39" s="3"/>
      <c r="B39" s="1" t="s">
        <v>605</v>
      </c>
      <c r="C39" s="34" t="s">
        <v>159</v>
      </c>
      <c r="D39" s="2"/>
      <c r="E39" s="2"/>
      <c r="F39" s="2">
        <v>3000</v>
      </c>
      <c r="G39" s="2">
        <v>6000</v>
      </c>
      <c r="H39" s="2">
        <v>5000</v>
      </c>
      <c r="I39" s="2"/>
      <c r="J39" s="2">
        <v>6000</v>
      </c>
      <c r="K39" s="2">
        <v>4000</v>
      </c>
      <c r="L39" s="2"/>
      <c r="M39" s="2"/>
      <c r="N39" s="2"/>
      <c r="O39" s="2">
        <v>1000</v>
      </c>
      <c r="P39" s="2">
        <v>5000</v>
      </c>
      <c r="Q39" s="2">
        <v>1500</v>
      </c>
      <c r="R39" s="2">
        <v>2608</v>
      </c>
      <c r="S39" s="2">
        <v>1000</v>
      </c>
      <c r="T39" s="2"/>
      <c r="U39" s="2">
        <v>2000</v>
      </c>
      <c r="V39" s="2"/>
      <c r="W39" s="2">
        <v>3000</v>
      </c>
      <c r="X39" s="2"/>
      <c r="Y39" s="2">
        <v>1000</v>
      </c>
      <c r="Z39" s="2">
        <v>41108</v>
      </c>
    </row>
    <row r="40" spans="1:26" ht="11.25">
      <c r="A40" s="3"/>
      <c r="B40" s="4" t="s">
        <v>606</v>
      </c>
      <c r="C40" s="35"/>
      <c r="D40" s="6"/>
      <c r="E40" s="6"/>
      <c r="F40" s="6">
        <v>3000</v>
      </c>
      <c r="G40" s="6">
        <v>6000</v>
      </c>
      <c r="H40" s="6">
        <v>5000</v>
      </c>
      <c r="I40" s="6"/>
      <c r="J40" s="6">
        <v>6000</v>
      </c>
      <c r="K40" s="6">
        <v>4000</v>
      </c>
      <c r="L40" s="6"/>
      <c r="M40" s="6"/>
      <c r="N40" s="6"/>
      <c r="O40" s="6">
        <v>1000</v>
      </c>
      <c r="P40" s="6">
        <v>5000</v>
      </c>
      <c r="Q40" s="6">
        <v>1500</v>
      </c>
      <c r="R40" s="6">
        <v>2608</v>
      </c>
      <c r="S40" s="6">
        <v>1000</v>
      </c>
      <c r="T40" s="6"/>
      <c r="U40" s="6">
        <v>2000</v>
      </c>
      <c r="V40" s="6"/>
      <c r="W40" s="6">
        <v>3000</v>
      </c>
      <c r="X40" s="6"/>
      <c r="Y40" s="6">
        <v>1000</v>
      </c>
      <c r="Z40" s="6">
        <v>41108</v>
      </c>
    </row>
    <row r="41" spans="1:26" ht="11.25">
      <c r="A41" s="3"/>
      <c r="B41" s="1" t="s">
        <v>607</v>
      </c>
      <c r="C41" s="34" t="s">
        <v>703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v>3000</v>
      </c>
      <c r="Y41" s="2"/>
      <c r="Z41" s="2">
        <v>3000</v>
      </c>
    </row>
    <row r="42" spans="1:26" ht="11.25">
      <c r="A42" s="3"/>
      <c r="B42" s="3"/>
      <c r="C42" s="34" t="s">
        <v>710</v>
      </c>
      <c r="D42" s="2"/>
      <c r="E42" s="2"/>
      <c r="F42" s="2"/>
      <c r="G42" s="2">
        <v>1000</v>
      </c>
      <c r="H42" s="2"/>
      <c r="I42" s="2"/>
      <c r="J42" s="2"/>
      <c r="K42" s="2">
        <v>2000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>
        <v>1000</v>
      </c>
      <c r="X42" s="2"/>
      <c r="Y42" s="2"/>
      <c r="Z42" s="2">
        <v>4000</v>
      </c>
    </row>
    <row r="43" spans="1:26" ht="22.5">
      <c r="A43" s="3"/>
      <c r="B43" s="3"/>
      <c r="C43" s="34" t="s">
        <v>154</v>
      </c>
      <c r="D43" s="2"/>
      <c r="E43" s="2"/>
      <c r="F43" s="2">
        <v>4000</v>
      </c>
      <c r="G43" s="2">
        <v>2000</v>
      </c>
      <c r="H43" s="2"/>
      <c r="I43" s="2">
        <v>1100</v>
      </c>
      <c r="J43" s="2"/>
      <c r="K43" s="2"/>
      <c r="L43" s="2">
        <v>1500</v>
      </c>
      <c r="M43" s="2"/>
      <c r="N43" s="2"/>
      <c r="O43" s="2"/>
      <c r="P43" s="2"/>
      <c r="Q43" s="2"/>
      <c r="R43" s="2"/>
      <c r="S43" s="2"/>
      <c r="T43" s="2"/>
      <c r="U43" s="2">
        <v>3000</v>
      </c>
      <c r="V43" s="2"/>
      <c r="W43" s="2">
        <v>3000</v>
      </c>
      <c r="X43" s="2">
        <v>500</v>
      </c>
      <c r="Y43" s="2"/>
      <c r="Z43" s="2">
        <v>15100</v>
      </c>
    </row>
    <row r="44" spans="1:26" ht="11.25">
      <c r="A44" s="3"/>
      <c r="B44" s="3"/>
      <c r="C44" s="34" t="s">
        <v>689</v>
      </c>
      <c r="D44" s="2"/>
      <c r="E44" s="2"/>
      <c r="F44" s="2"/>
      <c r="G44" s="2">
        <v>3000</v>
      </c>
      <c r="H44" s="2"/>
      <c r="I44" s="2">
        <v>4500</v>
      </c>
      <c r="J44" s="2">
        <v>2000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2000</v>
      </c>
      <c r="V44" s="2"/>
      <c r="W44" s="2"/>
      <c r="X44" s="2"/>
      <c r="Y44" s="2">
        <v>5500</v>
      </c>
      <c r="Z44" s="2">
        <v>17000</v>
      </c>
    </row>
    <row r="45" spans="1:26" ht="22.5">
      <c r="A45" s="3"/>
      <c r="B45" s="3"/>
      <c r="C45" s="34" t="s">
        <v>722</v>
      </c>
      <c r="D45" s="2"/>
      <c r="E45" s="2"/>
      <c r="F45" s="2"/>
      <c r="G45" s="2"/>
      <c r="H45" s="2"/>
      <c r="I45" s="2"/>
      <c r="J45" s="2">
        <v>8000</v>
      </c>
      <c r="K45" s="2"/>
      <c r="L45" s="2"/>
      <c r="M45" s="2">
        <v>5000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>
        <v>13000</v>
      </c>
    </row>
    <row r="46" spans="1:26" ht="11.25">
      <c r="A46" s="3"/>
      <c r="B46" s="4" t="s">
        <v>608</v>
      </c>
      <c r="C46" s="35"/>
      <c r="D46" s="6"/>
      <c r="E46" s="6"/>
      <c r="F46" s="6">
        <v>4000</v>
      </c>
      <c r="G46" s="6">
        <v>6000</v>
      </c>
      <c r="H46" s="6"/>
      <c r="I46" s="6">
        <v>5600</v>
      </c>
      <c r="J46" s="6">
        <v>10000</v>
      </c>
      <c r="K46" s="6">
        <v>2000</v>
      </c>
      <c r="L46" s="6">
        <v>1500</v>
      </c>
      <c r="M46" s="6">
        <v>5000</v>
      </c>
      <c r="N46" s="6"/>
      <c r="O46" s="6"/>
      <c r="P46" s="6"/>
      <c r="Q46" s="6"/>
      <c r="R46" s="6"/>
      <c r="S46" s="6"/>
      <c r="T46" s="6"/>
      <c r="U46" s="6">
        <v>5000</v>
      </c>
      <c r="V46" s="6"/>
      <c r="W46" s="6">
        <v>4000</v>
      </c>
      <c r="X46" s="6">
        <v>3500</v>
      </c>
      <c r="Y46" s="6">
        <v>5500</v>
      </c>
      <c r="Z46" s="6">
        <v>52100</v>
      </c>
    </row>
    <row r="47" spans="1:26" ht="11.25">
      <c r="A47" s="3"/>
      <c r="B47" s="1" t="s">
        <v>609</v>
      </c>
      <c r="C47" s="34" t="s">
        <v>703</v>
      </c>
      <c r="D47" s="2"/>
      <c r="E47" s="2"/>
      <c r="F47" s="2"/>
      <c r="G47" s="2"/>
      <c r="H47" s="2"/>
      <c r="I47" s="2"/>
      <c r="J47" s="2"/>
      <c r="K47" s="2"/>
      <c r="L47" s="2"/>
      <c r="M47" s="2">
        <v>1700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>
        <v>1700</v>
      </c>
    </row>
    <row r="48" spans="1:26" ht="11.25">
      <c r="A48" s="3"/>
      <c r="B48" s="3"/>
      <c r="C48" s="34" t="s">
        <v>710</v>
      </c>
      <c r="D48" s="2"/>
      <c r="E48" s="2"/>
      <c r="F48" s="2">
        <v>1600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4000</v>
      </c>
      <c r="V48" s="2"/>
      <c r="W48" s="2"/>
      <c r="X48" s="2"/>
      <c r="Y48" s="2"/>
      <c r="Z48" s="2">
        <v>5600</v>
      </c>
    </row>
    <row r="49" spans="1:26" ht="22.5">
      <c r="A49" s="3"/>
      <c r="B49" s="3"/>
      <c r="C49" s="34" t="s">
        <v>154</v>
      </c>
      <c r="D49" s="2"/>
      <c r="E49" s="2"/>
      <c r="F49" s="2"/>
      <c r="G49" s="2"/>
      <c r="H49" s="2"/>
      <c r="I49" s="2"/>
      <c r="J49" s="2"/>
      <c r="K49" s="2"/>
      <c r="L49" s="2"/>
      <c r="M49" s="2">
        <v>2610</v>
      </c>
      <c r="N49" s="2"/>
      <c r="O49" s="2"/>
      <c r="P49" s="2">
        <v>5000</v>
      </c>
      <c r="Q49" s="2"/>
      <c r="R49" s="2"/>
      <c r="S49" s="2"/>
      <c r="T49" s="2"/>
      <c r="U49" s="2"/>
      <c r="V49" s="2"/>
      <c r="W49" s="2"/>
      <c r="X49" s="2"/>
      <c r="Y49" s="2"/>
      <c r="Z49" s="2">
        <v>7610</v>
      </c>
    </row>
    <row r="50" spans="1:26" ht="11.25">
      <c r="A50" s="3"/>
      <c r="B50" s="3"/>
      <c r="C50" s="34" t="s">
        <v>712</v>
      </c>
      <c r="D50" s="2"/>
      <c r="E50" s="2"/>
      <c r="F50" s="2">
        <v>5000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5000</v>
      </c>
    </row>
    <row r="51" spans="1:26" ht="11.25">
      <c r="A51" s="3"/>
      <c r="B51" s="3"/>
      <c r="C51" s="34" t="s">
        <v>689</v>
      </c>
      <c r="D51" s="2"/>
      <c r="E51" s="2"/>
      <c r="F51" s="2">
        <v>12500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>
        <v>12500</v>
      </c>
    </row>
    <row r="52" spans="1:26" ht="11.25" customHeight="1">
      <c r="A52" s="3"/>
      <c r="B52" s="4" t="s">
        <v>610</v>
      </c>
      <c r="C52" s="35"/>
      <c r="D52" s="6"/>
      <c r="E52" s="6"/>
      <c r="F52" s="6">
        <v>19100</v>
      </c>
      <c r="G52" s="6"/>
      <c r="H52" s="6"/>
      <c r="I52" s="6"/>
      <c r="J52" s="6"/>
      <c r="K52" s="6"/>
      <c r="L52" s="6"/>
      <c r="M52" s="6">
        <v>4310</v>
      </c>
      <c r="N52" s="6"/>
      <c r="O52" s="6"/>
      <c r="P52" s="6">
        <v>5000</v>
      </c>
      <c r="Q52" s="6"/>
      <c r="R52" s="6"/>
      <c r="S52" s="6"/>
      <c r="T52" s="6"/>
      <c r="U52" s="6">
        <v>4000</v>
      </c>
      <c r="V52" s="6"/>
      <c r="W52" s="6"/>
      <c r="X52" s="6"/>
      <c r="Y52" s="6"/>
      <c r="Z52" s="6">
        <v>32410</v>
      </c>
    </row>
    <row r="53" spans="1:26" ht="22.5">
      <c r="A53" s="3"/>
      <c r="B53" s="1" t="s">
        <v>611</v>
      </c>
      <c r="C53" s="34" t="s">
        <v>154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>
        <v>4000</v>
      </c>
      <c r="R53" s="2"/>
      <c r="S53" s="2"/>
      <c r="T53" s="2"/>
      <c r="U53" s="2"/>
      <c r="V53" s="2"/>
      <c r="W53" s="2"/>
      <c r="X53" s="2"/>
      <c r="Y53" s="2"/>
      <c r="Z53" s="2">
        <v>4000</v>
      </c>
    </row>
    <row r="54" spans="1:26" ht="11.25">
      <c r="A54" s="3"/>
      <c r="B54" s="4" t="s">
        <v>612</v>
      </c>
      <c r="C54" s="3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v>4000</v>
      </c>
      <c r="R54" s="6"/>
      <c r="S54" s="6"/>
      <c r="T54" s="6"/>
      <c r="U54" s="6"/>
      <c r="V54" s="6"/>
      <c r="W54" s="6"/>
      <c r="X54" s="6"/>
      <c r="Y54" s="6"/>
      <c r="Z54" s="6">
        <v>4000</v>
      </c>
    </row>
    <row r="55" spans="1:26" ht="11.25">
      <c r="A55" s="3"/>
      <c r="B55" s="1" t="s">
        <v>613</v>
      </c>
      <c r="C55" s="34" t="s">
        <v>710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>
        <v>1000</v>
      </c>
      <c r="Z55" s="2">
        <v>1000</v>
      </c>
    </row>
    <row r="56" spans="1:26" ht="11.25">
      <c r="A56" s="3"/>
      <c r="B56" s="4" t="s">
        <v>614</v>
      </c>
      <c r="C56" s="3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v>1000</v>
      </c>
      <c r="Z56" s="6">
        <v>1000</v>
      </c>
    </row>
    <row r="57" spans="1:26" ht="11.25">
      <c r="A57" s="3"/>
      <c r="B57" s="1" t="s">
        <v>616</v>
      </c>
      <c r="C57" s="34" t="s">
        <v>710</v>
      </c>
      <c r="D57" s="2"/>
      <c r="E57" s="2"/>
      <c r="F57" s="2"/>
      <c r="G57" s="2"/>
      <c r="H57" s="2">
        <v>19472</v>
      </c>
      <c r="I57" s="2"/>
      <c r="J57" s="2"/>
      <c r="K57" s="2"/>
      <c r="L57" s="2"/>
      <c r="M57" s="2"/>
      <c r="N57" s="2"/>
      <c r="O57" s="2"/>
      <c r="P57" s="2">
        <v>500</v>
      </c>
      <c r="Q57" s="2"/>
      <c r="R57" s="2"/>
      <c r="S57" s="2"/>
      <c r="T57" s="2"/>
      <c r="U57" s="2"/>
      <c r="V57" s="2"/>
      <c r="W57" s="2"/>
      <c r="X57" s="2"/>
      <c r="Y57" s="2"/>
      <c r="Z57" s="2">
        <v>19972</v>
      </c>
    </row>
    <row r="58" spans="1:26" ht="11.25">
      <c r="A58" s="3"/>
      <c r="B58" s="3"/>
      <c r="C58" s="34" t="s">
        <v>689</v>
      </c>
      <c r="D58" s="2"/>
      <c r="E58" s="2"/>
      <c r="F58" s="2"/>
      <c r="G58" s="2"/>
      <c r="H58" s="2">
        <v>3000</v>
      </c>
      <c r="I58" s="2"/>
      <c r="J58" s="2"/>
      <c r="K58" s="2"/>
      <c r="L58" s="2">
        <v>11900</v>
      </c>
      <c r="M58" s="2"/>
      <c r="N58" s="2"/>
      <c r="O58" s="2"/>
      <c r="P58" s="2">
        <v>3000</v>
      </c>
      <c r="Q58" s="2"/>
      <c r="R58" s="2"/>
      <c r="S58" s="2">
        <v>1500</v>
      </c>
      <c r="T58" s="2"/>
      <c r="U58" s="2"/>
      <c r="V58" s="2"/>
      <c r="W58" s="2"/>
      <c r="X58" s="2"/>
      <c r="Y58" s="2"/>
      <c r="Z58" s="2">
        <v>19400</v>
      </c>
    </row>
    <row r="59" spans="1:26" ht="11.25">
      <c r="A59" s="3"/>
      <c r="B59" s="3"/>
      <c r="C59" s="34" t="s">
        <v>716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1500</v>
      </c>
      <c r="S59" s="2"/>
      <c r="T59" s="2"/>
      <c r="U59" s="2"/>
      <c r="V59" s="2"/>
      <c r="W59" s="2"/>
      <c r="X59" s="2"/>
      <c r="Y59" s="2"/>
      <c r="Z59" s="2">
        <v>1500</v>
      </c>
    </row>
    <row r="60" spans="1:26" ht="11.25">
      <c r="A60" s="3"/>
      <c r="B60" s="4" t="s">
        <v>617</v>
      </c>
      <c r="C60" s="35"/>
      <c r="D60" s="6"/>
      <c r="E60" s="6"/>
      <c r="F60" s="6"/>
      <c r="G60" s="6"/>
      <c r="H60" s="6">
        <v>22472</v>
      </c>
      <c r="I60" s="6"/>
      <c r="J60" s="6"/>
      <c r="K60" s="6"/>
      <c r="L60" s="6">
        <v>11900</v>
      </c>
      <c r="M60" s="6"/>
      <c r="N60" s="6"/>
      <c r="O60" s="6"/>
      <c r="P60" s="6">
        <v>3500</v>
      </c>
      <c r="Q60" s="6"/>
      <c r="R60" s="6">
        <v>1500</v>
      </c>
      <c r="S60" s="6">
        <v>1500</v>
      </c>
      <c r="T60" s="6"/>
      <c r="U60" s="6"/>
      <c r="V60" s="6"/>
      <c r="W60" s="6"/>
      <c r="X60" s="6"/>
      <c r="Y60" s="6"/>
      <c r="Z60" s="6">
        <v>40872</v>
      </c>
    </row>
    <row r="61" spans="1:26" ht="11.25">
      <c r="A61" s="196" t="s">
        <v>618</v>
      </c>
      <c r="B61" s="31"/>
      <c r="C61" s="36"/>
      <c r="D61" s="9">
        <v>3000</v>
      </c>
      <c r="E61" s="9">
        <v>14133</v>
      </c>
      <c r="F61" s="9">
        <v>87001</v>
      </c>
      <c r="G61" s="9">
        <v>17600</v>
      </c>
      <c r="H61" s="9">
        <v>27472</v>
      </c>
      <c r="I61" s="9">
        <v>7900</v>
      </c>
      <c r="J61" s="9">
        <v>20000</v>
      </c>
      <c r="K61" s="9">
        <v>6000</v>
      </c>
      <c r="L61" s="9">
        <v>27900</v>
      </c>
      <c r="M61" s="9">
        <v>11310</v>
      </c>
      <c r="N61" s="9"/>
      <c r="O61" s="9">
        <v>15800</v>
      </c>
      <c r="P61" s="9">
        <v>33000</v>
      </c>
      <c r="Q61" s="9">
        <v>11500</v>
      </c>
      <c r="R61" s="9">
        <v>4108</v>
      </c>
      <c r="S61" s="9">
        <v>10908</v>
      </c>
      <c r="T61" s="9">
        <v>20000</v>
      </c>
      <c r="U61" s="9">
        <v>19000</v>
      </c>
      <c r="V61" s="9">
        <v>5000</v>
      </c>
      <c r="W61" s="9">
        <v>8000</v>
      </c>
      <c r="X61" s="9">
        <v>4500</v>
      </c>
      <c r="Y61" s="9">
        <v>17500</v>
      </c>
      <c r="Z61" s="9">
        <v>371632</v>
      </c>
    </row>
    <row r="62" spans="1:26" ht="11.25">
      <c r="A62" s="846" t="s">
        <v>619</v>
      </c>
      <c r="B62" s="1" t="s">
        <v>208</v>
      </c>
      <c r="C62" s="34" t="s">
        <v>689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>
        <v>4000</v>
      </c>
      <c r="V62" s="2"/>
      <c r="W62" s="2"/>
      <c r="X62" s="2"/>
      <c r="Y62" s="2"/>
      <c r="Z62" s="2">
        <v>4000</v>
      </c>
    </row>
    <row r="63" spans="1:26" ht="11.25">
      <c r="A63" s="847"/>
      <c r="B63" s="4" t="s">
        <v>326</v>
      </c>
      <c r="C63" s="3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>
        <v>4000</v>
      </c>
      <c r="V63" s="6"/>
      <c r="W63" s="6"/>
      <c r="X63" s="6"/>
      <c r="Y63" s="6"/>
      <c r="Z63" s="6">
        <v>4000</v>
      </c>
    </row>
    <row r="64" spans="1:26" ht="45">
      <c r="A64" s="3"/>
      <c r="B64" s="1" t="s">
        <v>219</v>
      </c>
      <c r="C64" s="34" t="s">
        <v>74</v>
      </c>
      <c r="D64" s="2"/>
      <c r="E64" s="2"/>
      <c r="F64" s="2"/>
      <c r="G64" s="2"/>
      <c r="H64" s="2"/>
      <c r="I64" s="2"/>
      <c r="J64" s="2">
        <v>2000</v>
      </c>
      <c r="K64" s="2">
        <v>4000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>
        <v>6000</v>
      </c>
    </row>
    <row r="65" spans="1:26" ht="11.25">
      <c r="A65" s="3"/>
      <c r="B65" s="4" t="s">
        <v>327</v>
      </c>
      <c r="C65" s="35"/>
      <c r="D65" s="6"/>
      <c r="E65" s="6"/>
      <c r="F65" s="6"/>
      <c r="G65" s="6"/>
      <c r="H65" s="6"/>
      <c r="I65" s="6"/>
      <c r="J65" s="6">
        <v>2000</v>
      </c>
      <c r="K65" s="6">
        <v>4000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>
        <v>6000</v>
      </c>
    </row>
    <row r="66" spans="1:26" ht="11.25">
      <c r="A66" s="196" t="s">
        <v>627</v>
      </c>
      <c r="B66" s="31"/>
      <c r="C66" s="36"/>
      <c r="D66" s="9"/>
      <c r="E66" s="9"/>
      <c r="F66" s="9"/>
      <c r="G66" s="9"/>
      <c r="H66" s="9"/>
      <c r="I66" s="9"/>
      <c r="J66" s="9">
        <v>2000</v>
      </c>
      <c r="K66" s="9">
        <v>4000</v>
      </c>
      <c r="L66" s="9"/>
      <c r="M66" s="9"/>
      <c r="N66" s="9"/>
      <c r="O66" s="9"/>
      <c r="P66" s="9"/>
      <c r="Q66" s="9"/>
      <c r="R66" s="9"/>
      <c r="S66" s="9"/>
      <c r="T66" s="9"/>
      <c r="U66" s="9">
        <v>4000</v>
      </c>
      <c r="V66" s="9"/>
      <c r="W66" s="9"/>
      <c r="X66" s="9"/>
      <c r="Y66" s="9"/>
      <c r="Z66" s="9">
        <v>10000</v>
      </c>
    </row>
    <row r="67" spans="1:26" ht="11.25">
      <c r="A67" s="846" t="s">
        <v>628</v>
      </c>
      <c r="B67" s="844" t="s">
        <v>629</v>
      </c>
      <c r="C67" s="34" t="s">
        <v>710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v>999</v>
      </c>
      <c r="V67" s="2"/>
      <c r="W67" s="2"/>
      <c r="X67" s="2"/>
      <c r="Y67" s="2"/>
      <c r="Z67" s="2">
        <v>999</v>
      </c>
    </row>
    <row r="68" spans="1:26" ht="11.25">
      <c r="A68" s="847"/>
      <c r="B68" s="845"/>
      <c r="C68" s="34" t="s">
        <v>213</v>
      </c>
      <c r="D68" s="2"/>
      <c r="E68" s="2"/>
      <c r="F68" s="2"/>
      <c r="G68" s="2">
        <v>2000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>
        <v>2000</v>
      </c>
    </row>
    <row r="69" spans="1:26" ht="11.25">
      <c r="A69" s="3"/>
      <c r="B69" s="4" t="s">
        <v>631</v>
      </c>
      <c r="C69" s="35"/>
      <c r="D69" s="6"/>
      <c r="E69" s="6"/>
      <c r="F69" s="6"/>
      <c r="G69" s="6">
        <v>2000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>
        <v>999</v>
      </c>
      <c r="V69" s="6"/>
      <c r="W69" s="6"/>
      <c r="X69" s="6"/>
      <c r="Y69" s="6"/>
      <c r="Z69" s="6">
        <v>2999</v>
      </c>
    </row>
    <row r="70" spans="1:26" ht="22.5">
      <c r="A70" s="3"/>
      <c r="B70" s="1" t="s">
        <v>632</v>
      </c>
      <c r="C70" s="34" t="s">
        <v>703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5400</v>
      </c>
      <c r="U70" s="2"/>
      <c r="V70" s="2"/>
      <c r="W70" s="2"/>
      <c r="X70" s="2"/>
      <c r="Y70" s="2"/>
      <c r="Z70" s="2">
        <v>5400</v>
      </c>
    </row>
    <row r="71" spans="1:26" ht="11.25">
      <c r="A71" s="3"/>
      <c r="B71" s="4" t="s">
        <v>633</v>
      </c>
      <c r="C71" s="3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>
        <v>5400</v>
      </c>
      <c r="U71" s="6"/>
      <c r="V71" s="6"/>
      <c r="W71" s="6"/>
      <c r="X71" s="6"/>
      <c r="Y71" s="6"/>
      <c r="Z71" s="6">
        <v>5400</v>
      </c>
    </row>
    <row r="72" spans="1:26" ht="11.25">
      <c r="A72" s="3"/>
      <c r="B72" s="1" t="s">
        <v>634</v>
      </c>
      <c r="C72" s="34" t="s">
        <v>710</v>
      </c>
      <c r="D72" s="2"/>
      <c r="E72" s="2"/>
      <c r="F72" s="2"/>
      <c r="G72" s="2"/>
      <c r="H72" s="2"/>
      <c r="I72" s="2"/>
      <c r="J72" s="2"/>
      <c r="K72" s="2">
        <v>2700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2700</v>
      </c>
    </row>
    <row r="73" spans="1:26" ht="11.25">
      <c r="A73" s="3"/>
      <c r="B73" s="4" t="s">
        <v>635</v>
      </c>
      <c r="C73" s="35"/>
      <c r="D73" s="6"/>
      <c r="E73" s="6"/>
      <c r="F73" s="6"/>
      <c r="G73" s="6"/>
      <c r="H73" s="6"/>
      <c r="I73" s="6"/>
      <c r="J73" s="6"/>
      <c r="K73" s="6">
        <v>2700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>
        <v>2700</v>
      </c>
    </row>
    <row r="74" spans="1:26" ht="33.75">
      <c r="A74" s="3"/>
      <c r="B74" s="1" t="s">
        <v>641</v>
      </c>
      <c r="C74" s="34" t="s">
        <v>222</v>
      </c>
      <c r="D74" s="2"/>
      <c r="E74" s="2"/>
      <c r="F74" s="2"/>
      <c r="G74" s="2">
        <v>7000</v>
      </c>
      <c r="H74" s="2"/>
      <c r="I74" s="2"/>
      <c r="J74" s="2"/>
      <c r="K74" s="2"/>
      <c r="L74" s="2">
        <v>2000</v>
      </c>
      <c r="M74" s="2"/>
      <c r="N74" s="2"/>
      <c r="O74" s="2"/>
      <c r="P74" s="2"/>
      <c r="Q74" s="2"/>
      <c r="R74" s="2"/>
      <c r="S74" s="2"/>
      <c r="T74" s="2">
        <v>6100</v>
      </c>
      <c r="U74" s="2"/>
      <c r="V74" s="2"/>
      <c r="W74" s="2"/>
      <c r="X74" s="2">
        <v>5000</v>
      </c>
      <c r="Y74" s="2">
        <v>5500</v>
      </c>
      <c r="Z74" s="2">
        <v>25600</v>
      </c>
    </row>
    <row r="75" spans="1:26" ht="11.25">
      <c r="A75" s="3"/>
      <c r="B75" s="4" t="s">
        <v>642</v>
      </c>
      <c r="C75" s="35"/>
      <c r="D75" s="6"/>
      <c r="E75" s="6"/>
      <c r="F75" s="6"/>
      <c r="G75" s="6">
        <v>7000</v>
      </c>
      <c r="H75" s="6"/>
      <c r="I75" s="6"/>
      <c r="J75" s="6"/>
      <c r="K75" s="6"/>
      <c r="L75" s="6">
        <v>2000</v>
      </c>
      <c r="M75" s="6"/>
      <c r="N75" s="6"/>
      <c r="O75" s="6"/>
      <c r="P75" s="6"/>
      <c r="Q75" s="6"/>
      <c r="R75" s="6"/>
      <c r="S75" s="6"/>
      <c r="T75" s="6">
        <v>6100</v>
      </c>
      <c r="U75" s="6"/>
      <c r="V75" s="6"/>
      <c r="W75" s="6"/>
      <c r="X75" s="6">
        <v>5000</v>
      </c>
      <c r="Y75" s="6">
        <v>5500</v>
      </c>
      <c r="Z75" s="6">
        <v>25600</v>
      </c>
    </row>
    <row r="76" spans="1:26" ht="45">
      <c r="A76" s="3"/>
      <c r="B76" s="1" t="s">
        <v>648</v>
      </c>
      <c r="C76" s="34" t="s">
        <v>74</v>
      </c>
      <c r="D76" s="2"/>
      <c r="E76" s="2"/>
      <c r="F76" s="2"/>
      <c r="G76" s="2">
        <v>1500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>
        <v>1500</v>
      </c>
    </row>
    <row r="77" spans="1:26" ht="11.25">
      <c r="A77" s="3"/>
      <c r="B77" s="3"/>
      <c r="C77" s="34" t="s">
        <v>710</v>
      </c>
      <c r="D77" s="2"/>
      <c r="E77" s="2"/>
      <c r="F77" s="2">
        <v>10800</v>
      </c>
      <c r="G77" s="2">
        <v>9000</v>
      </c>
      <c r="H77" s="2"/>
      <c r="I77" s="2"/>
      <c r="J77" s="2">
        <v>4712</v>
      </c>
      <c r="K77" s="2"/>
      <c r="L77" s="2">
        <v>5000</v>
      </c>
      <c r="M77" s="2"/>
      <c r="N77" s="2">
        <v>6000</v>
      </c>
      <c r="O77" s="2">
        <v>5135</v>
      </c>
      <c r="P77" s="2"/>
      <c r="Q77" s="2"/>
      <c r="R77" s="2">
        <v>6500</v>
      </c>
      <c r="S77" s="2">
        <v>4500</v>
      </c>
      <c r="T77" s="2">
        <v>1500</v>
      </c>
      <c r="U77" s="2"/>
      <c r="V77" s="2">
        <v>2200</v>
      </c>
      <c r="W77" s="2">
        <v>7000</v>
      </c>
      <c r="X77" s="2">
        <v>3000</v>
      </c>
      <c r="Y77" s="2">
        <v>8626</v>
      </c>
      <c r="Z77" s="2">
        <v>73973</v>
      </c>
    </row>
    <row r="78" spans="1:26" ht="22.5" customHeight="1">
      <c r="A78" s="3"/>
      <c r="B78" s="3"/>
      <c r="C78" s="34" t="s">
        <v>689</v>
      </c>
      <c r="D78" s="2"/>
      <c r="E78" s="2"/>
      <c r="F78" s="2">
        <v>6000</v>
      </c>
      <c r="G78" s="2">
        <v>1000</v>
      </c>
      <c r="H78" s="2"/>
      <c r="I78" s="2">
        <v>1000</v>
      </c>
      <c r="J78" s="2">
        <v>5000</v>
      </c>
      <c r="K78" s="2"/>
      <c r="L78" s="2">
        <v>3000</v>
      </c>
      <c r="M78" s="2"/>
      <c r="N78" s="2"/>
      <c r="O78" s="2"/>
      <c r="P78" s="2"/>
      <c r="Q78" s="2">
        <v>6000</v>
      </c>
      <c r="R78" s="2"/>
      <c r="S78" s="2"/>
      <c r="T78" s="2">
        <v>1500</v>
      </c>
      <c r="U78" s="2">
        <v>10000</v>
      </c>
      <c r="V78" s="2">
        <v>2800</v>
      </c>
      <c r="W78" s="2"/>
      <c r="X78" s="2"/>
      <c r="Y78" s="2"/>
      <c r="Z78" s="2">
        <v>36300</v>
      </c>
    </row>
    <row r="79" spans="1:26" ht="11.25">
      <c r="A79" s="3"/>
      <c r="B79" s="4" t="s">
        <v>649</v>
      </c>
      <c r="C79" s="35"/>
      <c r="D79" s="6"/>
      <c r="E79" s="6"/>
      <c r="F79" s="6">
        <v>16800</v>
      </c>
      <c r="G79" s="6">
        <v>11500</v>
      </c>
      <c r="H79" s="6"/>
      <c r="I79" s="6">
        <v>1000</v>
      </c>
      <c r="J79" s="6">
        <v>9712</v>
      </c>
      <c r="K79" s="6"/>
      <c r="L79" s="6">
        <v>8000</v>
      </c>
      <c r="M79" s="6"/>
      <c r="N79" s="6">
        <v>6000</v>
      </c>
      <c r="O79" s="6">
        <v>5135</v>
      </c>
      <c r="P79" s="6"/>
      <c r="Q79" s="6">
        <v>6000</v>
      </c>
      <c r="R79" s="6">
        <v>6500</v>
      </c>
      <c r="S79" s="6">
        <v>4500</v>
      </c>
      <c r="T79" s="6">
        <v>3000</v>
      </c>
      <c r="U79" s="6">
        <v>10000</v>
      </c>
      <c r="V79" s="6">
        <v>5000</v>
      </c>
      <c r="W79" s="6">
        <v>7000</v>
      </c>
      <c r="X79" s="6">
        <v>3000</v>
      </c>
      <c r="Y79" s="6">
        <v>8626</v>
      </c>
      <c r="Z79" s="6">
        <v>111773</v>
      </c>
    </row>
    <row r="80" spans="1:26" ht="11.25">
      <c r="A80" s="196" t="s">
        <v>650</v>
      </c>
      <c r="B80" s="31"/>
      <c r="C80" s="36"/>
      <c r="D80" s="9"/>
      <c r="E80" s="9"/>
      <c r="F80" s="9">
        <v>16800</v>
      </c>
      <c r="G80" s="9">
        <v>20500</v>
      </c>
      <c r="H80" s="9"/>
      <c r="I80" s="9">
        <v>1000</v>
      </c>
      <c r="J80" s="9">
        <v>9712</v>
      </c>
      <c r="K80" s="9">
        <v>2700</v>
      </c>
      <c r="L80" s="9">
        <v>10000</v>
      </c>
      <c r="M80" s="9"/>
      <c r="N80" s="9">
        <v>6000</v>
      </c>
      <c r="O80" s="9">
        <v>5135</v>
      </c>
      <c r="P80" s="9"/>
      <c r="Q80" s="9">
        <v>6000</v>
      </c>
      <c r="R80" s="9">
        <v>6500</v>
      </c>
      <c r="S80" s="9">
        <v>4500</v>
      </c>
      <c r="T80" s="9">
        <v>14500</v>
      </c>
      <c r="U80" s="9">
        <v>10999</v>
      </c>
      <c r="V80" s="9">
        <v>5000</v>
      </c>
      <c r="W80" s="9">
        <v>7000</v>
      </c>
      <c r="X80" s="9">
        <v>8000</v>
      </c>
      <c r="Y80" s="9">
        <v>14126</v>
      </c>
      <c r="Z80" s="9">
        <v>148472</v>
      </c>
    </row>
    <row r="81" spans="1:26" ht="56.25">
      <c r="A81" s="1" t="s">
        <v>658</v>
      </c>
      <c r="B81" s="1" t="s">
        <v>242</v>
      </c>
      <c r="C81" s="34" t="s">
        <v>212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>
        <v>3000</v>
      </c>
      <c r="T81" s="2"/>
      <c r="U81" s="2"/>
      <c r="V81" s="2"/>
      <c r="W81" s="2"/>
      <c r="X81" s="2"/>
      <c r="Y81" s="2"/>
      <c r="Z81" s="2">
        <v>3000</v>
      </c>
    </row>
    <row r="82" spans="1:26" ht="11.25" customHeight="1">
      <c r="A82" s="3"/>
      <c r="B82" s="3"/>
      <c r="C82" s="34" t="s">
        <v>213</v>
      </c>
      <c r="D82" s="2">
        <v>300</v>
      </c>
      <c r="E82" s="2"/>
      <c r="F82" s="2">
        <v>10000</v>
      </c>
      <c r="G82" s="2">
        <v>1600</v>
      </c>
      <c r="H82" s="2"/>
      <c r="I82" s="2">
        <v>4400</v>
      </c>
      <c r="J82" s="2"/>
      <c r="K82" s="2"/>
      <c r="L82" s="2"/>
      <c r="M82" s="2">
        <v>1250</v>
      </c>
      <c r="N82" s="2"/>
      <c r="O82" s="2">
        <v>8000</v>
      </c>
      <c r="P82" s="2">
        <v>6500</v>
      </c>
      <c r="Q82" s="2"/>
      <c r="R82" s="2">
        <v>2500</v>
      </c>
      <c r="S82" s="2">
        <v>1000</v>
      </c>
      <c r="T82" s="2">
        <v>3000</v>
      </c>
      <c r="U82" s="2"/>
      <c r="V82" s="2"/>
      <c r="W82" s="2">
        <v>10000</v>
      </c>
      <c r="X82" s="2">
        <v>3500</v>
      </c>
      <c r="Y82" s="2"/>
      <c r="Z82" s="2">
        <v>52050</v>
      </c>
    </row>
    <row r="83" spans="1:26" ht="11.25">
      <c r="A83" s="3"/>
      <c r="B83" s="4" t="s">
        <v>328</v>
      </c>
      <c r="C83" s="35"/>
      <c r="D83" s="6">
        <v>300</v>
      </c>
      <c r="E83" s="6"/>
      <c r="F83" s="6">
        <v>10000</v>
      </c>
      <c r="G83" s="6">
        <v>1600</v>
      </c>
      <c r="H83" s="6"/>
      <c r="I83" s="6">
        <v>4400</v>
      </c>
      <c r="J83" s="6"/>
      <c r="K83" s="6"/>
      <c r="L83" s="6"/>
      <c r="M83" s="6">
        <v>1250</v>
      </c>
      <c r="N83" s="6"/>
      <c r="O83" s="6">
        <v>8000</v>
      </c>
      <c r="P83" s="6">
        <v>6500</v>
      </c>
      <c r="Q83" s="6"/>
      <c r="R83" s="6">
        <v>2500</v>
      </c>
      <c r="S83" s="6">
        <v>4000</v>
      </c>
      <c r="T83" s="6">
        <v>3000</v>
      </c>
      <c r="U83" s="6"/>
      <c r="V83" s="6"/>
      <c r="W83" s="6">
        <v>10000</v>
      </c>
      <c r="X83" s="6">
        <v>3500</v>
      </c>
      <c r="Y83" s="6"/>
      <c r="Z83" s="6">
        <v>55050</v>
      </c>
    </row>
    <row r="84" spans="1:26" ht="45">
      <c r="A84" s="3"/>
      <c r="B84" s="1" t="s">
        <v>245</v>
      </c>
      <c r="C84" s="34" t="s">
        <v>154</v>
      </c>
      <c r="D84" s="2"/>
      <c r="E84" s="2"/>
      <c r="F84" s="2"/>
      <c r="G84" s="2"/>
      <c r="H84" s="2"/>
      <c r="I84" s="2"/>
      <c r="J84" s="2"/>
      <c r="K84" s="2"/>
      <c r="L84" s="2"/>
      <c r="M84" s="2">
        <v>2000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2000</v>
      </c>
    </row>
    <row r="85" spans="1:26" ht="22.5" customHeight="1">
      <c r="A85" s="3"/>
      <c r="B85" s="4" t="s">
        <v>329</v>
      </c>
      <c r="C85" s="35"/>
      <c r="D85" s="6"/>
      <c r="E85" s="6"/>
      <c r="F85" s="6"/>
      <c r="G85" s="6"/>
      <c r="H85" s="6"/>
      <c r="I85" s="6"/>
      <c r="J85" s="6"/>
      <c r="K85" s="6"/>
      <c r="L85" s="6"/>
      <c r="M85" s="6">
        <v>2000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>
        <v>2000</v>
      </c>
    </row>
    <row r="86" spans="1:26" ht="22.5">
      <c r="A86" s="3"/>
      <c r="B86" s="1" t="s">
        <v>660</v>
      </c>
      <c r="C86" s="34" t="s">
        <v>689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>
        <v>1000</v>
      </c>
      <c r="V86" s="2"/>
      <c r="W86" s="2"/>
      <c r="X86" s="2"/>
      <c r="Y86" s="2">
        <v>3500</v>
      </c>
      <c r="Z86" s="2">
        <v>4500</v>
      </c>
    </row>
    <row r="87" spans="1:26" ht="11.25">
      <c r="A87" s="3"/>
      <c r="B87" s="4" t="s">
        <v>661</v>
      </c>
      <c r="C87" s="3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>
        <v>1000</v>
      </c>
      <c r="V87" s="6"/>
      <c r="W87" s="6"/>
      <c r="X87" s="6"/>
      <c r="Y87" s="6">
        <v>3500</v>
      </c>
      <c r="Z87" s="6">
        <v>4500</v>
      </c>
    </row>
    <row r="88" spans="1:26" ht="45">
      <c r="A88" s="3"/>
      <c r="B88" s="1" t="s">
        <v>249</v>
      </c>
      <c r="C88" s="34" t="s">
        <v>74</v>
      </c>
      <c r="D88" s="2"/>
      <c r="E88" s="2"/>
      <c r="F88" s="2"/>
      <c r="G88" s="2"/>
      <c r="H88" s="2"/>
      <c r="I88" s="2"/>
      <c r="J88" s="2">
        <v>4000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>
        <v>2000</v>
      </c>
      <c r="X88" s="2">
        <v>6000</v>
      </c>
      <c r="Y88" s="2"/>
      <c r="Z88" s="2">
        <v>12000</v>
      </c>
    </row>
    <row r="89" spans="1:26" ht="11.25">
      <c r="A89" s="3"/>
      <c r="B89" s="3"/>
      <c r="C89" s="34" t="s">
        <v>689</v>
      </c>
      <c r="D89" s="2"/>
      <c r="E89" s="2"/>
      <c r="F89" s="2">
        <v>9000</v>
      </c>
      <c r="G89" s="2"/>
      <c r="H89" s="2"/>
      <c r="I89" s="2">
        <v>6000</v>
      </c>
      <c r="J89" s="2"/>
      <c r="K89" s="2"/>
      <c r="L89" s="2">
        <v>3150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>
        <v>2500</v>
      </c>
      <c r="Y89" s="2"/>
      <c r="Z89" s="2">
        <v>20650</v>
      </c>
    </row>
    <row r="90" spans="1:26" ht="11.25">
      <c r="A90" s="3"/>
      <c r="B90" s="4" t="s">
        <v>330</v>
      </c>
      <c r="C90" s="35"/>
      <c r="D90" s="6"/>
      <c r="E90" s="6"/>
      <c r="F90" s="6">
        <v>9000</v>
      </c>
      <c r="G90" s="6"/>
      <c r="H90" s="6"/>
      <c r="I90" s="6">
        <v>6000</v>
      </c>
      <c r="J90" s="6">
        <v>4000</v>
      </c>
      <c r="K90" s="6"/>
      <c r="L90" s="6">
        <v>3150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>
        <v>2000</v>
      </c>
      <c r="X90" s="6">
        <v>8500</v>
      </c>
      <c r="Y90" s="6"/>
      <c r="Z90" s="6">
        <v>32650</v>
      </c>
    </row>
    <row r="91" spans="1:26" ht="11.25">
      <c r="A91" s="196" t="s">
        <v>664</v>
      </c>
      <c r="B91" s="31"/>
      <c r="C91" s="36"/>
      <c r="D91" s="9">
        <v>300</v>
      </c>
      <c r="E91" s="9"/>
      <c r="F91" s="9">
        <v>19000</v>
      </c>
      <c r="G91" s="9">
        <v>1600</v>
      </c>
      <c r="H91" s="9"/>
      <c r="I91" s="9">
        <v>10400</v>
      </c>
      <c r="J91" s="9">
        <v>4000</v>
      </c>
      <c r="K91" s="9"/>
      <c r="L91" s="9">
        <v>3150</v>
      </c>
      <c r="M91" s="9">
        <v>3250</v>
      </c>
      <c r="N91" s="9"/>
      <c r="O91" s="9">
        <v>8000</v>
      </c>
      <c r="P91" s="9">
        <v>6500</v>
      </c>
      <c r="Q91" s="9"/>
      <c r="R91" s="9">
        <v>2500</v>
      </c>
      <c r="S91" s="9">
        <v>4000</v>
      </c>
      <c r="T91" s="9">
        <v>3000</v>
      </c>
      <c r="U91" s="9">
        <v>1000</v>
      </c>
      <c r="V91" s="9"/>
      <c r="W91" s="9">
        <v>12000</v>
      </c>
      <c r="X91" s="9">
        <v>12000</v>
      </c>
      <c r="Y91" s="9">
        <v>3500</v>
      </c>
      <c r="Z91" s="9">
        <v>94200</v>
      </c>
    </row>
    <row r="92" spans="1:26" ht="45">
      <c r="A92" s="1" t="s">
        <v>665</v>
      </c>
      <c r="B92" s="1" t="s">
        <v>270</v>
      </c>
      <c r="C92" s="34" t="s">
        <v>710</v>
      </c>
      <c r="D92" s="2"/>
      <c r="E92" s="2"/>
      <c r="F92" s="2"/>
      <c r="G92" s="2"/>
      <c r="H92" s="2"/>
      <c r="I92" s="2">
        <v>1000</v>
      </c>
      <c r="J92" s="2"/>
      <c r="K92" s="2"/>
      <c r="L92" s="2"/>
      <c r="M92" s="2"/>
      <c r="N92" s="2"/>
      <c r="O92" s="2"/>
      <c r="P92" s="2">
        <v>600</v>
      </c>
      <c r="Q92" s="2"/>
      <c r="R92" s="2"/>
      <c r="S92" s="2"/>
      <c r="T92" s="2"/>
      <c r="U92" s="2"/>
      <c r="V92" s="2"/>
      <c r="W92" s="2"/>
      <c r="X92" s="2"/>
      <c r="Y92" s="2"/>
      <c r="Z92" s="2">
        <v>1600</v>
      </c>
    </row>
    <row r="93" spans="1:26" ht="11.25">
      <c r="A93" s="3"/>
      <c r="B93" s="4" t="s">
        <v>374</v>
      </c>
      <c r="C93" s="35"/>
      <c r="D93" s="6"/>
      <c r="E93" s="6"/>
      <c r="F93" s="6"/>
      <c r="G93" s="6"/>
      <c r="H93" s="6"/>
      <c r="I93" s="6">
        <v>1000</v>
      </c>
      <c r="J93" s="6"/>
      <c r="K93" s="6"/>
      <c r="L93" s="6"/>
      <c r="M93" s="6"/>
      <c r="N93" s="6"/>
      <c r="O93" s="6"/>
      <c r="P93" s="6">
        <v>600</v>
      </c>
      <c r="Q93" s="6"/>
      <c r="R93" s="6"/>
      <c r="S93" s="6"/>
      <c r="T93" s="6"/>
      <c r="U93" s="6"/>
      <c r="V93" s="6"/>
      <c r="W93" s="6"/>
      <c r="X93" s="6"/>
      <c r="Y93" s="6"/>
      <c r="Z93" s="6">
        <v>1600</v>
      </c>
    </row>
    <row r="94" spans="1:26" ht="33.75">
      <c r="A94" s="3"/>
      <c r="B94" s="1" t="s">
        <v>272</v>
      </c>
      <c r="C94" s="34" t="s">
        <v>105</v>
      </c>
      <c r="D94" s="2"/>
      <c r="E94" s="2"/>
      <c r="F94" s="2"/>
      <c r="G94" s="2"/>
      <c r="H94" s="2"/>
      <c r="I94" s="2">
        <v>1000</v>
      </c>
      <c r="J94" s="2"/>
      <c r="K94" s="2"/>
      <c r="L94" s="2">
        <v>606</v>
      </c>
      <c r="M94" s="2"/>
      <c r="N94" s="2"/>
      <c r="O94" s="2"/>
      <c r="P94" s="2"/>
      <c r="Q94" s="2"/>
      <c r="R94" s="2"/>
      <c r="S94" s="2"/>
      <c r="T94" s="2"/>
      <c r="U94" s="2">
        <v>2000</v>
      </c>
      <c r="V94" s="2"/>
      <c r="W94" s="2"/>
      <c r="X94" s="2"/>
      <c r="Y94" s="2"/>
      <c r="Z94" s="2">
        <v>3606</v>
      </c>
    </row>
    <row r="95" spans="1:26" ht="11.25">
      <c r="A95" s="3"/>
      <c r="B95" s="3"/>
      <c r="C95" s="34" t="s">
        <v>710</v>
      </c>
      <c r="D95" s="2"/>
      <c r="E95" s="2"/>
      <c r="F95" s="2"/>
      <c r="G95" s="2"/>
      <c r="H95" s="2"/>
      <c r="I95" s="2">
        <v>1800</v>
      </c>
      <c r="J95" s="2">
        <v>1800</v>
      </c>
      <c r="K95" s="2"/>
      <c r="L95" s="2">
        <v>2450</v>
      </c>
      <c r="M95" s="2"/>
      <c r="N95" s="2"/>
      <c r="O95" s="2"/>
      <c r="P95" s="2">
        <v>4000</v>
      </c>
      <c r="Q95" s="2"/>
      <c r="R95" s="2"/>
      <c r="S95" s="2"/>
      <c r="T95" s="2"/>
      <c r="U95" s="2">
        <v>5000</v>
      </c>
      <c r="V95" s="2"/>
      <c r="W95" s="2"/>
      <c r="X95" s="2"/>
      <c r="Y95" s="2">
        <v>3000</v>
      </c>
      <c r="Z95" s="2">
        <v>18050</v>
      </c>
    </row>
    <row r="96" spans="1:26" ht="11.25">
      <c r="A96" s="3"/>
      <c r="B96" s="3"/>
      <c r="C96" s="34" t="s">
        <v>712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>
        <v>2000</v>
      </c>
      <c r="Z96" s="2">
        <v>2000</v>
      </c>
    </row>
    <row r="97" spans="1:26" ht="11.25">
      <c r="A97" s="3"/>
      <c r="B97" s="3"/>
      <c r="C97" s="34" t="s">
        <v>689</v>
      </c>
      <c r="D97" s="2">
        <v>1000</v>
      </c>
      <c r="E97" s="2">
        <v>6000</v>
      </c>
      <c r="F97" s="2">
        <v>3000</v>
      </c>
      <c r="G97" s="2"/>
      <c r="H97" s="2"/>
      <c r="I97" s="2">
        <v>28200</v>
      </c>
      <c r="J97" s="2">
        <v>200</v>
      </c>
      <c r="K97" s="2"/>
      <c r="L97" s="2">
        <v>300</v>
      </c>
      <c r="M97" s="2"/>
      <c r="N97" s="2">
        <v>32800</v>
      </c>
      <c r="O97" s="2"/>
      <c r="P97" s="2">
        <v>5400</v>
      </c>
      <c r="Q97" s="2">
        <v>16906</v>
      </c>
      <c r="R97" s="2"/>
      <c r="S97" s="2"/>
      <c r="T97" s="2">
        <v>2000</v>
      </c>
      <c r="U97" s="2">
        <v>1000</v>
      </c>
      <c r="V97" s="2">
        <v>2000</v>
      </c>
      <c r="W97" s="2">
        <v>18000</v>
      </c>
      <c r="X97" s="2">
        <v>11386</v>
      </c>
      <c r="Y97" s="2">
        <v>9000</v>
      </c>
      <c r="Z97" s="2">
        <v>137192</v>
      </c>
    </row>
    <row r="98" spans="1:26" ht="22.5">
      <c r="A98" s="3"/>
      <c r="B98" s="3"/>
      <c r="C98" s="34" t="s">
        <v>722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>
        <v>50000</v>
      </c>
      <c r="P98" s="2"/>
      <c r="Q98" s="2"/>
      <c r="R98" s="2">
        <v>38000</v>
      </c>
      <c r="S98" s="2">
        <v>20000</v>
      </c>
      <c r="T98" s="2"/>
      <c r="U98" s="2"/>
      <c r="V98" s="2">
        <v>10000</v>
      </c>
      <c r="W98" s="2"/>
      <c r="X98" s="2"/>
      <c r="Y98" s="2"/>
      <c r="Z98" s="2">
        <v>118000</v>
      </c>
    </row>
    <row r="99" spans="1:26" ht="11.25">
      <c r="A99" s="3"/>
      <c r="B99" s="4" t="s">
        <v>375</v>
      </c>
      <c r="C99" s="35"/>
      <c r="D99" s="6">
        <v>1000</v>
      </c>
      <c r="E99" s="6">
        <v>6000</v>
      </c>
      <c r="F99" s="6">
        <v>3000</v>
      </c>
      <c r="G99" s="6"/>
      <c r="H99" s="6"/>
      <c r="I99" s="6">
        <v>31000</v>
      </c>
      <c r="J99" s="6">
        <v>2000</v>
      </c>
      <c r="K99" s="6"/>
      <c r="L99" s="6">
        <v>3356</v>
      </c>
      <c r="M99" s="6"/>
      <c r="N99" s="6">
        <v>32800</v>
      </c>
      <c r="O99" s="6">
        <v>50000</v>
      </c>
      <c r="P99" s="6">
        <v>9400</v>
      </c>
      <c r="Q99" s="6">
        <v>16906</v>
      </c>
      <c r="R99" s="6">
        <v>38000</v>
      </c>
      <c r="S99" s="6">
        <v>20000</v>
      </c>
      <c r="T99" s="6">
        <v>2000</v>
      </c>
      <c r="U99" s="6">
        <v>8000</v>
      </c>
      <c r="V99" s="6">
        <v>12000</v>
      </c>
      <c r="W99" s="6">
        <v>18000</v>
      </c>
      <c r="X99" s="6">
        <v>11386</v>
      </c>
      <c r="Y99" s="6">
        <v>14000</v>
      </c>
      <c r="Z99" s="6">
        <v>278848</v>
      </c>
    </row>
    <row r="100" spans="1:55" s="173" customFormat="1" ht="22.5">
      <c r="A100" s="3"/>
      <c r="B100" s="1" t="s">
        <v>667</v>
      </c>
      <c r="C100" s="34" t="s">
        <v>689</v>
      </c>
      <c r="D100" s="2"/>
      <c r="E100" s="2">
        <v>10000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>
        <v>10000</v>
      </c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</row>
    <row r="101" spans="1:26" ht="22.5">
      <c r="A101" s="3"/>
      <c r="B101" s="3"/>
      <c r="C101" s="34" t="s">
        <v>722</v>
      </c>
      <c r="D101" s="2">
        <v>5500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>
        <v>14000</v>
      </c>
      <c r="P101" s="2"/>
      <c r="Q101" s="2"/>
      <c r="R101" s="2">
        <v>9000</v>
      </c>
      <c r="S101" s="2"/>
      <c r="T101" s="2"/>
      <c r="U101" s="2"/>
      <c r="V101" s="2"/>
      <c r="W101" s="2"/>
      <c r="X101" s="2"/>
      <c r="Y101" s="2"/>
      <c r="Z101" s="2">
        <v>28500</v>
      </c>
    </row>
    <row r="102" spans="1:26" ht="11.25">
      <c r="A102" s="3"/>
      <c r="B102" s="4" t="s">
        <v>668</v>
      </c>
      <c r="C102" s="35"/>
      <c r="D102" s="6">
        <v>5500</v>
      </c>
      <c r="E102" s="6">
        <v>10000</v>
      </c>
      <c r="F102" s="6"/>
      <c r="G102" s="6"/>
      <c r="H102" s="6"/>
      <c r="I102" s="6"/>
      <c r="J102" s="6"/>
      <c r="K102" s="6"/>
      <c r="L102" s="6"/>
      <c r="M102" s="6"/>
      <c r="N102" s="6"/>
      <c r="O102" s="6">
        <v>14000</v>
      </c>
      <c r="P102" s="6"/>
      <c r="Q102" s="6"/>
      <c r="R102" s="6">
        <v>9000</v>
      </c>
      <c r="S102" s="6"/>
      <c r="T102" s="6"/>
      <c r="U102" s="6"/>
      <c r="V102" s="6"/>
      <c r="W102" s="6"/>
      <c r="X102" s="6"/>
      <c r="Y102" s="6"/>
      <c r="Z102" s="6">
        <v>38500</v>
      </c>
    </row>
    <row r="103" spans="1:26" ht="11.25">
      <c r="A103" s="3"/>
      <c r="B103" s="1" t="s">
        <v>670</v>
      </c>
      <c r="C103" s="34" t="s">
        <v>689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>
        <v>3000</v>
      </c>
      <c r="Y103" s="2"/>
      <c r="Z103" s="2">
        <v>3000</v>
      </c>
    </row>
    <row r="104" spans="1:26" ht="22.5">
      <c r="A104" s="3"/>
      <c r="B104" s="3"/>
      <c r="C104" s="34" t="s">
        <v>722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>
        <v>4000</v>
      </c>
      <c r="W104" s="2"/>
      <c r="X104" s="2"/>
      <c r="Y104" s="2"/>
      <c r="Z104" s="2">
        <v>4000</v>
      </c>
    </row>
    <row r="105" spans="1:26" ht="11.25">
      <c r="A105" s="3"/>
      <c r="B105" s="4" t="s">
        <v>672</v>
      </c>
      <c r="C105" s="3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>
        <v>4000</v>
      </c>
      <c r="W105" s="6"/>
      <c r="X105" s="6">
        <v>3000</v>
      </c>
      <c r="Y105" s="6"/>
      <c r="Z105" s="6">
        <v>7000</v>
      </c>
    </row>
    <row r="106" spans="1:26" ht="11.25">
      <c r="A106" s="196" t="s">
        <v>673</v>
      </c>
      <c r="B106" s="31"/>
      <c r="C106" s="36"/>
      <c r="D106" s="9">
        <v>6500</v>
      </c>
      <c r="E106" s="9">
        <v>16000</v>
      </c>
      <c r="F106" s="9">
        <v>3000</v>
      </c>
      <c r="G106" s="9"/>
      <c r="H106" s="9"/>
      <c r="I106" s="9">
        <v>32000</v>
      </c>
      <c r="J106" s="9">
        <v>2000</v>
      </c>
      <c r="K106" s="9"/>
      <c r="L106" s="9">
        <v>3356</v>
      </c>
      <c r="M106" s="9"/>
      <c r="N106" s="9">
        <v>32800</v>
      </c>
      <c r="O106" s="9">
        <v>64000</v>
      </c>
      <c r="P106" s="9">
        <v>10000</v>
      </c>
      <c r="Q106" s="9">
        <v>16906</v>
      </c>
      <c r="R106" s="9">
        <v>47000</v>
      </c>
      <c r="S106" s="9">
        <v>20000</v>
      </c>
      <c r="T106" s="9">
        <v>2000</v>
      </c>
      <c r="U106" s="9">
        <v>8000</v>
      </c>
      <c r="V106" s="9">
        <v>16000</v>
      </c>
      <c r="W106" s="9">
        <v>18000</v>
      </c>
      <c r="X106" s="9">
        <v>14386</v>
      </c>
      <c r="Y106" s="9">
        <v>14000</v>
      </c>
      <c r="Z106" s="9">
        <v>325948</v>
      </c>
    </row>
    <row r="107" spans="1:26" ht="11.25">
      <c r="A107" s="846" t="s">
        <v>674</v>
      </c>
      <c r="B107" s="844" t="s">
        <v>278</v>
      </c>
      <c r="C107" s="34" t="s">
        <v>710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>
        <v>4000</v>
      </c>
      <c r="X107" s="2"/>
      <c r="Y107" s="2"/>
      <c r="Z107" s="2">
        <v>4000</v>
      </c>
    </row>
    <row r="108" spans="1:26" ht="11.25">
      <c r="A108" s="849"/>
      <c r="B108" s="845"/>
      <c r="C108" s="34" t="s">
        <v>689</v>
      </c>
      <c r="D108" s="2">
        <v>2000</v>
      </c>
      <c r="E108" s="2"/>
      <c r="F108" s="2"/>
      <c r="G108" s="2">
        <v>6000</v>
      </c>
      <c r="H108" s="2">
        <v>5000</v>
      </c>
      <c r="I108" s="2">
        <v>3864</v>
      </c>
      <c r="J108" s="2"/>
      <c r="K108" s="2"/>
      <c r="L108" s="2">
        <v>4700</v>
      </c>
      <c r="M108" s="2"/>
      <c r="N108" s="2"/>
      <c r="O108" s="2">
        <v>15000</v>
      </c>
      <c r="P108" s="2">
        <v>2500</v>
      </c>
      <c r="Q108" s="2">
        <v>6000</v>
      </c>
      <c r="R108" s="2">
        <v>3000</v>
      </c>
      <c r="S108" s="2">
        <v>6000</v>
      </c>
      <c r="T108" s="2"/>
      <c r="U108" s="2">
        <v>18000</v>
      </c>
      <c r="V108" s="2">
        <v>10500</v>
      </c>
      <c r="W108" s="2"/>
      <c r="X108" s="2">
        <v>8000</v>
      </c>
      <c r="Y108" s="2"/>
      <c r="Z108" s="2">
        <v>90564</v>
      </c>
    </row>
    <row r="109" spans="1:26" ht="11.25">
      <c r="A109" s="849"/>
      <c r="B109" s="4" t="s">
        <v>376</v>
      </c>
      <c r="C109" s="35"/>
      <c r="D109" s="6">
        <v>2000</v>
      </c>
      <c r="E109" s="6"/>
      <c r="F109" s="6"/>
      <c r="G109" s="6">
        <v>6000</v>
      </c>
      <c r="H109" s="6">
        <v>5000</v>
      </c>
      <c r="I109" s="6">
        <v>3864</v>
      </c>
      <c r="J109" s="6"/>
      <c r="K109" s="6"/>
      <c r="L109" s="6">
        <v>4700</v>
      </c>
      <c r="M109" s="6"/>
      <c r="N109" s="6"/>
      <c r="O109" s="6">
        <v>15000</v>
      </c>
      <c r="P109" s="6">
        <v>2500</v>
      </c>
      <c r="Q109" s="6">
        <v>6000</v>
      </c>
      <c r="R109" s="6">
        <v>3000</v>
      </c>
      <c r="S109" s="6">
        <v>6000</v>
      </c>
      <c r="T109" s="6"/>
      <c r="U109" s="6">
        <v>18000</v>
      </c>
      <c r="V109" s="6">
        <v>10500</v>
      </c>
      <c r="W109" s="6">
        <v>4000</v>
      </c>
      <c r="X109" s="6">
        <v>8000</v>
      </c>
      <c r="Y109" s="6"/>
      <c r="Z109" s="6">
        <v>94564</v>
      </c>
    </row>
    <row r="110" spans="1:26" ht="22.5">
      <c r="A110" s="849"/>
      <c r="B110" s="1" t="s">
        <v>282</v>
      </c>
      <c r="C110" s="34" t="s">
        <v>279</v>
      </c>
      <c r="D110" s="2"/>
      <c r="E110" s="2"/>
      <c r="F110" s="2">
        <v>23300</v>
      </c>
      <c r="G110" s="2"/>
      <c r="H110" s="2"/>
      <c r="I110" s="2"/>
      <c r="J110" s="2"/>
      <c r="K110" s="2"/>
      <c r="L110" s="2"/>
      <c r="M110" s="2"/>
      <c r="N110" s="2">
        <v>3575</v>
      </c>
      <c r="O110" s="2"/>
      <c r="P110" s="2"/>
      <c r="Q110" s="2"/>
      <c r="R110" s="2"/>
      <c r="S110" s="2"/>
      <c r="T110" s="2"/>
      <c r="U110" s="2">
        <v>21000</v>
      </c>
      <c r="V110" s="2"/>
      <c r="W110" s="2"/>
      <c r="X110" s="2"/>
      <c r="Y110" s="2"/>
      <c r="Z110" s="2">
        <v>47875</v>
      </c>
    </row>
    <row r="111" spans="1:26" ht="11.25">
      <c r="A111" s="849"/>
      <c r="B111" s="4" t="s">
        <v>377</v>
      </c>
      <c r="C111" s="35"/>
      <c r="D111" s="6"/>
      <c r="E111" s="6"/>
      <c r="F111" s="6">
        <v>23300</v>
      </c>
      <c r="G111" s="6"/>
      <c r="H111" s="6"/>
      <c r="I111" s="6"/>
      <c r="J111" s="6"/>
      <c r="K111" s="6"/>
      <c r="L111" s="6"/>
      <c r="M111" s="6"/>
      <c r="N111" s="6">
        <v>3575</v>
      </c>
      <c r="O111" s="6"/>
      <c r="P111" s="6"/>
      <c r="Q111" s="6"/>
      <c r="R111" s="6"/>
      <c r="S111" s="6"/>
      <c r="T111" s="6"/>
      <c r="U111" s="6">
        <v>21000</v>
      </c>
      <c r="V111" s="6"/>
      <c r="W111" s="6"/>
      <c r="X111" s="6"/>
      <c r="Y111" s="6"/>
      <c r="Z111" s="6">
        <v>47875</v>
      </c>
    </row>
    <row r="112" spans="1:26" ht="22.5">
      <c r="A112" s="849"/>
      <c r="B112" s="1" t="s">
        <v>284</v>
      </c>
      <c r="C112" s="34" t="s">
        <v>279</v>
      </c>
      <c r="D112" s="2"/>
      <c r="E112" s="2">
        <v>500</v>
      </c>
      <c r="F112" s="2">
        <v>3000</v>
      </c>
      <c r="G112" s="2">
        <v>2000</v>
      </c>
      <c r="H112" s="2"/>
      <c r="I112" s="2"/>
      <c r="J112" s="2">
        <v>4000</v>
      </c>
      <c r="K112" s="2">
        <v>5200</v>
      </c>
      <c r="L112" s="2"/>
      <c r="M112" s="2"/>
      <c r="N112" s="2"/>
      <c r="O112" s="2"/>
      <c r="P112" s="2">
        <v>2000</v>
      </c>
      <c r="Q112" s="2"/>
      <c r="R112" s="2"/>
      <c r="S112" s="2"/>
      <c r="T112" s="2">
        <v>1401</v>
      </c>
      <c r="U112" s="2"/>
      <c r="V112" s="2"/>
      <c r="W112" s="2"/>
      <c r="X112" s="2">
        <v>2000</v>
      </c>
      <c r="Y112" s="2">
        <v>2000</v>
      </c>
      <c r="Z112" s="2">
        <v>22101</v>
      </c>
    </row>
    <row r="113" spans="1:26" ht="11.25">
      <c r="A113" s="850"/>
      <c r="B113" s="4" t="s">
        <v>294</v>
      </c>
      <c r="C113" s="35"/>
      <c r="D113" s="6"/>
      <c r="E113" s="6">
        <v>500</v>
      </c>
      <c r="F113" s="6">
        <v>3000</v>
      </c>
      <c r="G113" s="6">
        <v>2000</v>
      </c>
      <c r="H113" s="6"/>
      <c r="I113" s="6"/>
      <c r="J113" s="6">
        <v>4000</v>
      </c>
      <c r="K113" s="6">
        <v>5200</v>
      </c>
      <c r="L113" s="6"/>
      <c r="M113" s="6"/>
      <c r="N113" s="6"/>
      <c r="O113" s="6"/>
      <c r="P113" s="6">
        <v>2000</v>
      </c>
      <c r="Q113" s="6"/>
      <c r="R113" s="6"/>
      <c r="S113" s="6"/>
      <c r="T113" s="6">
        <v>1401</v>
      </c>
      <c r="U113" s="6"/>
      <c r="V113" s="6"/>
      <c r="W113" s="6"/>
      <c r="X113" s="6">
        <v>2000</v>
      </c>
      <c r="Y113" s="6">
        <v>2000</v>
      </c>
      <c r="Z113" s="6">
        <v>22101</v>
      </c>
    </row>
    <row r="114" spans="1:26" ht="11.25">
      <c r="A114" s="196" t="s">
        <v>676</v>
      </c>
      <c r="B114" s="31"/>
      <c r="C114" s="36"/>
      <c r="D114" s="9">
        <v>2000</v>
      </c>
      <c r="E114" s="9">
        <v>500</v>
      </c>
      <c r="F114" s="9">
        <v>26300</v>
      </c>
      <c r="G114" s="9">
        <v>8000</v>
      </c>
      <c r="H114" s="9">
        <v>5000</v>
      </c>
      <c r="I114" s="9">
        <v>3864</v>
      </c>
      <c r="J114" s="9">
        <v>4000</v>
      </c>
      <c r="K114" s="9">
        <v>5200</v>
      </c>
      <c r="L114" s="9">
        <v>4700</v>
      </c>
      <c r="M114" s="9"/>
      <c r="N114" s="9">
        <v>3575</v>
      </c>
      <c r="O114" s="9">
        <v>15000</v>
      </c>
      <c r="P114" s="9">
        <v>4500</v>
      </c>
      <c r="Q114" s="9">
        <v>6000</v>
      </c>
      <c r="R114" s="9">
        <v>3000</v>
      </c>
      <c r="S114" s="9">
        <v>6000</v>
      </c>
      <c r="T114" s="9">
        <v>1401</v>
      </c>
      <c r="U114" s="9">
        <v>39000</v>
      </c>
      <c r="V114" s="9">
        <v>10500</v>
      </c>
      <c r="W114" s="9">
        <v>4000</v>
      </c>
      <c r="X114" s="9">
        <v>10000</v>
      </c>
      <c r="Y114" s="9">
        <v>2000</v>
      </c>
      <c r="Z114" s="9">
        <v>164540</v>
      </c>
    </row>
    <row r="115" spans="1:26" ht="22.5">
      <c r="A115" s="1" t="s">
        <v>677</v>
      </c>
      <c r="B115" s="1" t="s">
        <v>678</v>
      </c>
      <c r="C115" s="34" t="s">
        <v>722</v>
      </c>
      <c r="D115" s="2"/>
      <c r="E115" s="2"/>
      <c r="F115" s="2"/>
      <c r="G115" s="2"/>
      <c r="H115" s="2"/>
      <c r="I115" s="2"/>
      <c r="J115" s="2"/>
      <c r="K115" s="2"/>
      <c r="L115" s="2"/>
      <c r="M115" s="2">
        <v>7000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>
        <v>7000</v>
      </c>
    </row>
    <row r="116" spans="1:26" ht="11.25">
      <c r="A116" s="3"/>
      <c r="B116" s="4" t="s">
        <v>679</v>
      </c>
      <c r="C116" s="35"/>
      <c r="D116" s="6"/>
      <c r="E116" s="6"/>
      <c r="F116" s="6"/>
      <c r="G116" s="6"/>
      <c r="H116" s="6"/>
      <c r="I116" s="6"/>
      <c r="J116" s="6"/>
      <c r="K116" s="6"/>
      <c r="L116" s="6"/>
      <c r="M116" s="6">
        <v>7000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>
        <v>7000</v>
      </c>
    </row>
    <row r="117" spans="1:26" ht="45">
      <c r="A117" s="3"/>
      <c r="B117" s="1" t="s">
        <v>680</v>
      </c>
      <c r="C117" s="34" t="s">
        <v>74</v>
      </c>
      <c r="D117" s="2"/>
      <c r="E117" s="2"/>
      <c r="F117" s="2"/>
      <c r="G117" s="2"/>
      <c r="H117" s="2"/>
      <c r="I117" s="2"/>
      <c r="J117" s="2">
        <v>4000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>
        <v>4000</v>
      </c>
    </row>
    <row r="118" spans="1:26" ht="22.5">
      <c r="A118" s="3"/>
      <c r="B118" s="3"/>
      <c r="C118" s="34" t="s">
        <v>701</v>
      </c>
      <c r="D118" s="2"/>
      <c r="E118" s="2"/>
      <c r="F118" s="2"/>
      <c r="G118" s="2"/>
      <c r="H118" s="2">
        <v>100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>
        <v>100</v>
      </c>
      <c r="W118" s="2"/>
      <c r="X118" s="2"/>
      <c r="Y118" s="2"/>
      <c r="Z118" s="2">
        <v>200</v>
      </c>
    </row>
    <row r="119" spans="1:26" ht="11.25">
      <c r="A119" s="3"/>
      <c r="B119" s="3"/>
      <c r="C119" s="34" t="s">
        <v>703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>
        <v>50</v>
      </c>
      <c r="P119" s="2"/>
      <c r="Q119" s="2"/>
      <c r="R119" s="2">
        <v>50</v>
      </c>
      <c r="S119" s="2"/>
      <c r="T119" s="2"/>
      <c r="U119" s="2"/>
      <c r="V119" s="2"/>
      <c r="W119" s="2"/>
      <c r="X119" s="2"/>
      <c r="Y119" s="2"/>
      <c r="Z119" s="2">
        <v>100</v>
      </c>
    </row>
    <row r="120" spans="1:26" ht="11.25">
      <c r="A120" s="3"/>
      <c r="B120" s="3"/>
      <c r="C120" s="34" t="s">
        <v>710</v>
      </c>
      <c r="D120" s="2">
        <v>664</v>
      </c>
      <c r="E120" s="2"/>
      <c r="F120" s="2"/>
      <c r="G120" s="2"/>
      <c r="H120" s="2">
        <v>9900</v>
      </c>
      <c r="I120" s="2"/>
      <c r="J120" s="2"/>
      <c r="K120" s="2"/>
      <c r="L120" s="2">
        <v>2500</v>
      </c>
      <c r="M120" s="2"/>
      <c r="N120" s="2"/>
      <c r="O120" s="2">
        <v>1200</v>
      </c>
      <c r="P120" s="2">
        <v>1200</v>
      </c>
      <c r="Q120" s="2"/>
      <c r="R120" s="2">
        <v>2700</v>
      </c>
      <c r="S120" s="2"/>
      <c r="T120" s="2"/>
      <c r="U120" s="2"/>
      <c r="V120" s="2">
        <v>2200</v>
      </c>
      <c r="W120" s="2">
        <v>827</v>
      </c>
      <c r="X120" s="2">
        <v>1500</v>
      </c>
      <c r="Y120" s="2"/>
      <c r="Z120" s="2">
        <v>22691</v>
      </c>
    </row>
    <row r="121" spans="1:26" ht="11.25">
      <c r="A121" s="3"/>
      <c r="B121" s="3"/>
      <c r="C121" s="34" t="s">
        <v>712</v>
      </c>
      <c r="D121" s="2"/>
      <c r="E121" s="2"/>
      <c r="F121" s="2"/>
      <c r="G121" s="2"/>
      <c r="H121" s="2"/>
      <c r="I121" s="2"/>
      <c r="J121" s="2"/>
      <c r="K121" s="2"/>
      <c r="L121" s="2">
        <v>7000</v>
      </c>
      <c r="M121" s="2"/>
      <c r="N121" s="2"/>
      <c r="O121" s="2"/>
      <c r="P121" s="2"/>
      <c r="Q121" s="2"/>
      <c r="R121" s="2"/>
      <c r="S121" s="2"/>
      <c r="T121" s="2"/>
      <c r="U121" s="2">
        <v>6000</v>
      </c>
      <c r="V121" s="2"/>
      <c r="W121" s="2"/>
      <c r="X121" s="2"/>
      <c r="Y121" s="2"/>
      <c r="Z121" s="2">
        <v>13000</v>
      </c>
    </row>
    <row r="122" spans="1:26" ht="11.25">
      <c r="A122" s="3"/>
      <c r="B122" s="3"/>
      <c r="C122" s="34" t="s">
        <v>689</v>
      </c>
      <c r="D122" s="2">
        <v>50</v>
      </c>
      <c r="E122" s="2"/>
      <c r="F122" s="2"/>
      <c r="G122" s="2">
        <v>6000</v>
      </c>
      <c r="H122" s="2">
        <v>10000</v>
      </c>
      <c r="I122" s="2"/>
      <c r="J122" s="2"/>
      <c r="K122" s="2"/>
      <c r="L122" s="2"/>
      <c r="M122" s="2"/>
      <c r="N122" s="2"/>
      <c r="O122" s="2"/>
      <c r="P122" s="2">
        <v>50</v>
      </c>
      <c r="Q122" s="2">
        <v>1000</v>
      </c>
      <c r="R122" s="2"/>
      <c r="S122" s="2"/>
      <c r="T122" s="2"/>
      <c r="U122" s="2"/>
      <c r="V122" s="2">
        <v>200</v>
      </c>
      <c r="W122" s="2">
        <v>4000</v>
      </c>
      <c r="X122" s="2"/>
      <c r="Y122" s="2"/>
      <c r="Z122" s="2">
        <v>21300</v>
      </c>
    </row>
    <row r="123" spans="1:26" ht="11.25">
      <c r="A123" s="3"/>
      <c r="B123" s="3"/>
      <c r="C123" s="34" t="s">
        <v>716</v>
      </c>
      <c r="D123" s="2">
        <v>50</v>
      </c>
      <c r="E123" s="2"/>
      <c r="F123" s="2">
        <v>3300</v>
      </c>
      <c r="G123" s="2"/>
      <c r="H123" s="2"/>
      <c r="I123" s="2"/>
      <c r="J123" s="2"/>
      <c r="K123" s="2"/>
      <c r="L123" s="2">
        <v>500</v>
      </c>
      <c r="M123" s="2"/>
      <c r="N123" s="2"/>
      <c r="O123" s="2">
        <v>50</v>
      </c>
      <c r="P123" s="2">
        <v>2650</v>
      </c>
      <c r="Q123" s="2"/>
      <c r="R123" s="2">
        <v>50</v>
      </c>
      <c r="S123" s="2"/>
      <c r="T123" s="2"/>
      <c r="U123" s="2"/>
      <c r="V123" s="2"/>
      <c r="W123" s="2"/>
      <c r="X123" s="2"/>
      <c r="Y123" s="2"/>
      <c r="Z123" s="2">
        <v>6600</v>
      </c>
    </row>
    <row r="124" spans="1:26" ht="22.5">
      <c r="A124" s="3"/>
      <c r="B124" s="3"/>
      <c r="C124" s="34" t="s">
        <v>722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>
        <v>6500</v>
      </c>
      <c r="Q124" s="2"/>
      <c r="R124" s="2"/>
      <c r="S124" s="2"/>
      <c r="T124" s="2"/>
      <c r="U124" s="2"/>
      <c r="V124" s="2"/>
      <c r="W124" s="2"/>
      <c r="X124" s="2"/>
      <c r="Y124" s="2"/>
      <c r="Z124" s="2">
        <v>6500</v>
      </c>
    </row>
    <row r="125" spans="1:26" ht="22.5">
      <c r="A125" s="3"/>
      <c r="B125" s="3"/>
      <c r="C125" s="34" t="s">
        <v>725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>
        <v>13296</v>
      </c>
      <c r="Q125" s="2"/>
      <c r="R125" s="2"/>
      <c r="S125" s="2"/>
      <c r="T125" s="2"/>
      <c r="U125" s="2"/>
      <c r="V125" s="2"/>
      <c r="W125" s="2"/>
      <c r="X125" s="2"/>
      <c r="Y125" s="2"/>
      <c r="Z125" s="2">
        <v>13296</v>
      </c>
    </row>
    <row r="126" spans="1:26" ht="11.25">
      <c r="A126" s="3"/>
      <c r="B126" s="4" t="s">
        <v>681</v>
      </c>
      <c r="C126" s="35"/>
      <c r="D126" s="6">
        <v>764</v>
      </c>
      <c r="E126" s="6"/>
      <c r="F126" s="6">
        <v>3300</v>
      </c>
      <c r="G126" s="6">
        <v>6000</v>
      </c>
      <c r="H126" s="6">
        <v>20000</v>
      </c>
      <c r="I126" s="6"/>
      <c r="J126" s="6">
        <v>4000</v>
      </c>
      <c r="K126" s="6"/>
      <c r="L126" s="6">
        <v>10000</v>
      </c>
      <c r="M126" s="6"/>
      <c r="N126" s="6"/>
      <c r="O126" s="6">
        <v>1300</v>
      </c>
      <c r="P126" s="6">
        <v>23696</v>
      </c>
      <c r="Q126" s="6">
        <v>1000</v>
      </c>
      <c r="R126" s="6">
        <v>2800</v>
      </c>
      <c r="S126" s="6"/>
      <c r="T126" s="6"/>
      <c r="U126" s="6">
        <v>6000</v>
      </c>
      <c r="V126" s="6">
        <v>2500</v>
      </c>
      <c r="W126" s="6">
        <v>4827</v>
      </c>
      <c r="X126" s="6">
        <v>1500</v>
      </c>
      <c r="Y126" s="6"/>
      <c r="Z126" s="6">
        <v>87687</v>
      </c>
    </row>
    <row r="127" spans="1:26" ht="11.25">
      <c r="A127" s="196" t="s">
        <v>682</v>
      </c>
      <c r="B127" s="31"/>
      <c r="C127" s="36"/>
      <c r="D127" s="9">
        <v>764</v>
      </c>
      <c r="E127" s="9"/>
      <c r="F127" s="9">
        <v>3300</v>
      </c>
      <c r="G127" s="9">
        <v>6000</v>
      </c>
      <c r="H127" s="9">
        <v>20000</v>
      </c>
      <c r="I127" s="9"/>
      <c r="J127" s="9">
        <v>4000</v>
      </c>
      <c r="K127" s="9"/>
      <c r="L127" s="9">
        <v>10000</v>
      </c>
      <c r="M127" s="9">
        <v>7000</v>
      </c>
      <c r="N127" s="9"/>
      <c r="O127" s="9">
        <v>1300</v>
      </c>
      <c r="P127" s="9">
        <v>23696</v>
      </c>
      <c r="Q127" s="9">
        <v>1000</v>
      </c>
      <c r="R127" s="9">
        <v>2800</v>
      </c>
      <c r="S127" s="9"/>
      <c r="T127" s="9"/>
      <c r="U127" s="9">
        <v>6000</v>
      </c>
      <c r="V127" s="9">
        <v>2500</v>
      </c>
      <c r="W127" s="9">
        <v>4827</v>
      </c>
      <c r="X127" s="9">
        <v>1500</v>
      </c>
      <c r="Y127" s="9"/>
      <c r="Z127" s="9">
        <v>94687</v>
      </c>
    </row>
    <row r="128" spans="1:26" ht="11.25">
      <c r="A128" s="197" t="s">
        <v>503</v>
      </c>
      <c r="B128" s="8"/>
      <c r="C128" s="37"/>
      <c r="D128" s="9">
        <v>14564</v>
      </c>
      <c r="E128" s="9">
        <v>31633</v>
      </c>
      <c r="F128" s="9">
        <v>159401</v>
      </c>
      <c r="G128" s="9">
        <v>82174</v>
      </c>
      <c r="H128" s="9">
        <v>79472</v>
      </c>
      <c r="I128" s="9">
        <v>55164</v>
      </c>
      <c r="J128" s="9">
        <v>56712</v>
      </c>
      <c r="K128" s="9">
        <v>26425</v>
      </c>
      <c r="L128" s="9">
        <v>67106</v>
      </c>
      <c r="M128" s="9">
        <v>51562</v>
      </c>
      <c r="N128" s="9">
        <v>42375</v>
      </c>
      <c r="O128" s="9">
        <v>117235</v>
      </c>
      <c r="P128" s="9">
        <v>81496</v>
      </c>
      <c r="Q128" s="9">
        <v>41406</v>
      </c>
      <c r="R128" s="9">
        <v>86408</v>
      </c>
      <c r="S128" s="9">
        <v>47108</v>
      </c>
      <c r="T128" s="9">
        <v>45901</v>
      </c>
      <c r="U128" s="9">
        <v>89999</v>
      </c>
      <c r="V128" s="9">
        <v>52710</v>
      </c>
      <c r="W128" s="9">
        <v>64827</v>
      </c>
      <c r="X128" s="9">
        <v>52386</v>
      </c>
      <c r="Y128" s="9">
        <v>75626</v>
      </c>
      <c r="Z128" s="9">
        <v>1421690</v>
      </c>
    </row>
  </sheetData>
  <mergeCells count="9">
    <mergeCell ref="B67:B68"/>
    <mergeCell ref="A67:A68"/>
    <mergeCell ref="A5:A9"/>
    <mergeCell ref="B107:B108"/>
    <mergeCell ref="A107:A113"/>
    <mergeCell ref="A17:A19"/>
    <mergeCell ref="A21:A24"/>
    <mergeCell ref="B21:B23"/>
    <mergeCell ref="A62:A63"/>
  </mergeCells>
  <printOptions/>
  <pageMargins left="0.38" right="0.28" top="0.71" bottom="0.48" header="0.68" footer="0.31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J2" sqref="J2"/>
    </sheetView>
  </sheetViews>
  <sheetFormatPr defaultColWidth="9.140625" defaultRowHeight="12"/>
  <cols>
    <col min="1" max="1" width="9.7109375" style="114" customWidth="1"/>
    <col min="2" max="2" width="8.140625" style="208" customWidth="1"/>
    <col min="3" max="3" width="10.7109375" style="98" customWidth="1"/>
    <col min="4" max="4" width="16.00390625" style="98" customWidth="1"/>
    <col min="5" max="7" width="10.7109375" style="98" customWidth="1"/>
    <col min="8" max="8" width="3.7109375" style="98" customWidth="1"/>
    <col min="9" max="9" width="7.8515625" style="98" customWidth="1"/>
    <col min="10" max="10" width="16.140625" style="208" customWidth="1"/>
    <col min="11" max="16384" width="10.7109375" style="98" customWidth="1"/>
  </cols>
  <sheetData>
    <row r="1" spans="1:10" ht="15.75">
      <c r="A1" s="103"/>
      <c r="B1" s="117"/>
      <c r="C1" s="100"/>
      <c r="D1" s="101"/>
      <c r="E1" s="100"/>
      <c r="F1" s="100"/>
      <c r="G1" s="100"/>
      <c r="H1" s="100"/>
      <c r="I1" s="100"/>
      <c r="J1" s="22" t="s">
        <v>765</v>
      </c>
    </row>
    <row r="2" spans="1:10" ht="9.75" customHeight="1">
      <c r="A2" s="102"/>
      <c r="B2" s="117"/>
      <c r="C2" s="100"/>
      <c r="D2" s="101"/>
      <c r="E2" s="100"/>
      <c r="F2" s="100"/>
      <c r="G2" s="100"/>
      <c r="H2" s="100"/>
      <c r="I2" s="100"/>
      <c r="J2" s="117"/>
    </row>
    <row r="3" spans="1:10" ht="18.75">
      <c r="A3" s="853" t="s">
        <v>331</v>
      </c>
      <c r="B3" s="853"/>
      <c r="C3" s="853"/>
      <c r="D3" s="853"/>
      <c r="E3" s="853"/>
      <c r="F3" s="853"/>
      <c r="G3" s="853"/>
      <c r="H3" s="853"/>
      <c r="I3" s="853"/>
      <c r="J3" s="853"/>
    </row>
    <row r="4" spans="1:10" ht="15.75">
      <c r="A4" s="99"/>
      <c r="B4" s="117"/>
      <c r="C4" s="100"/>
      <c r="D4" s="101"/>
      <c r="E4" s="100"/>
      <c r="F4" s="100"/>
      <c r="G4" s="100"/>
      <c r="H4" s="100"/>
      <c r="I4" s="100"/>
      <c r="J4" s="117"/>
    </row>
    <row r="5" spans="1:10" ht="48" customHeight="1">
      <c r="A5" s="853" t="s">
        <v>332</v>
      </c>
      <c r="B5" s="853"/>
      <c r="C5" s="853"/>
      <c r="D5" s="853"/>
      <c r="E5" s="853"/>
      <c r="F5" s="853"/>
      <c r="G5" s="853"/>
      <c r="H5" s="853"/>
      <c r="I5" s="853"/>
      <c r="J5" s="853"/>
    </row>
    <row r="6" spans="1:10" ht="11.25" customHeight="1">
      <c r="A6" s="102"/>
      <c r="B6" s="117"/>
      <c r="C6" s="100"/>
      <c r="D6" s="101"/>
      <c r="E6" s="100"/>
      <c r="F6" s="100"/>
      <c r="G6" s="100"/>
      <c r="H6" s="100"/>
      <c r="I6" s="100"/>
      <c r="J6" s="117"/>
    </row>
    <row r="7" spans="1:10" ht="14.25" customHeight="1">
      <c r="A7" s="103" t="s">
        <v>372</v>
      </c>
      <c r="B7" s="117"/>
      <c r="C7" s="100"/>
      <c r="D7" s="101"/>
      <c r="E7" s="100"/>
      <c r="F7" s="100"/>
      <c r="G7" s="100"/>
      <c r="H7" s="100"/>
      <c r="I7" s="100"/>
      <c r="J7" s="117"/>
    </row>
    <row r="8" spans="1:10" ht="14.25" customHeight="1">
      <c r="A8" s="103" t="s">
        <v>373</v>
      </c>
      <c r="B8" s="117"/>
      <c r="C8" s="100"/>
      <c r="D8" s="101"/>
      <c r="E8" s="100"/>
      <c r="F8" s="100"/>
      <c r="G8" s="100"/>
      <c r="H8" s="100"/>
      <c r="I8" s="100"/>
      <c r="J8" s="117"/>
    </row>
    <row r="9" spans="1:10" ht="15.75">
      <c r="A9" s="103"/>
      <c r="B9" s="117"/>
      <c r="C9" s="100"/>
      <c r="D9" s="101"/>
      <c r="E9" s="100"/>
      <c r="F9" s="100"/>
      <c r="G9" s="100"/>
      <c r="H9" s="100"/>
      <c r="I9" s="100"/>
      <c r="J9" s="146" t="s">
        <v>333</v>
      </c>
    </row>
    <row r="10" spans="1:10" ht="15.75">
      <c r="A10" s="102" t="s">
        <v>334</v>
      </c>
      <c r="B10" s="144" t="s">
        <v>335</v>
      </c>
      <c r="C10" s="103"/>
      <c r="D10" s="106"/>
      <c r="E10" s="103"/>
      <c r="F10" s="107" t="s">
        <v>336</v>
      </c>
      <c r="G10" s="107"/>
      <c r="H10" s="103"/>
      <c r="I10" s="103"/>
      <c r="J10" s="147">
        <f>J11+J12-J13</f>
        <v>60000</v>
      </c>
    </row>
    <row r="11" spans="1:10" ht="14.25" customHeight="1">
      <c r="A11" s="108"/>
      <c r="B11" s="109"/>
      <c r="C11" s="110" t="s">
        <v>337</v>
      </c>
      <c r="D11" s="111"/>
      <c r="E11" s="111"/>
      <c r="F11" s="112"/>
      <c r="G11" s="112"/>
      <c r="H11" s="111"/>
      <c r="I11" s="111"/>
      <c r="J11" s="148">
        <v>60000</v>
      </c>
    </row>
    <row r="12" spans="1:10" ht="12.75" customHeight="1">
      <c r="A12" s="108"/>
      <c r="B12" s="109"/>
      <c r="C12" s="110" t="s">
        <v>338</v>
      </c>
      <c r="D12" s="111"/>
      <c r="E12" s="111"/>
      <c r="F12" s="112"/>
      <c r="G12" s="112"/>
      <c r="H12" s="111"/>
      <c r="I12" s="111"/>
      <c r="J12" s="113"/>
    </row>
    <row r="13" spans="1:10" ht="12.75" customHeight="1">
      <c r="A13" s="108"/>
      <c r="B13" s="109"/>
      <c r="C13" s="110" t="s">
        <v>339</v>
      </c>
      <c r="D13" s="111"/>
      <c r="E13" s="111"/>
      <c r="F13" s="112"/>
      <c r="G13" s="112"/>
      <c r="H13" s="111"/>
      <c r="I13" s="111"/>
      <c r="J13" s="113"/>
    </row>
    <row r="14" spans="1:10" ht="6.75" customHeight="1">
      <c r="A14" s="103" t="s">
        <v>340</v>
      </c>
      <c r="B14" s="117"/>
      <c r="C14" s="100"/>
      <c r="D14" s="101"/>
      <c r="E14" s="100"/>
      <c r="F14" s="100"/>
      <c r="G14" s="100"/>
      <c r="H14" s="100"/>
      <c r="I14" s="100"/>
      <c r="J14" s="117"/>
    </row>
    <row r="15" spans="1:10" s="114" customFormat="1" ht="15.75">
      <c r="A15" s="102" t="s">
        <v>341</v>
      </c>
      <c r="B15" s="144" t="s">
        <v>342</v>
      </c>
      <c r="C15" s="103"/>
      <c r="D15" s="106"/>
      <c r="E15" s="103"/>
      <c r="F15" s="103"/>
      <c r="G15" s="103"/>
      <c r="H15" s="103"/>
      <c r="I15" s="103"/>
      <c r="J15" s="129"/>
    </row>
    <row r="16" spans="1:10" ht="15.75">
      <c r="A16" s="115"/>
      <c r="B16" s="116" t="s">
        <v>383</v>
      </c>
      <c r="C16" s="117"/>
      <c r="D16" s="854" t="s">
        <v>384</v>
      </c>
      <c r="E16" s="854"/>
      <c r="F16" s="117"/>
      <c r="G16" s="117"/>
      <c r="H16" s="117"/>
      <c r="I16" s="117"/>
      <c r="J16" s="117"/>
    </row>
    <row r="17" spans="1:10" ht="15.75">
      <c r="A17" s="118"/>
      <c r="B17" s="145" t="s">
        <v>343</v>
      </c>
      <c r="C17" s="100"/>
      <c r="D17" s="119" t="s">
        <v>344</v>
      </c>
      <c r="E17" s="100"/>
      <c r="F17" s="100"/>
      <c r="G17" s="100"/>
      <c r="H17" s="100"/>
      <c r="I17" s="100"/>
      <c r="J17" s="142">
        <v>376000</v>
      </c>
    </row>
    <row r="18" spans="1:10" ht="15.75">
      <c r="A18" s="118"/>
      <c r="B18" s="145" t="s">
        <v>345</v>
      </c>
      <c r="C18" s="100"/>
      <c r="D18" s="119" t="s">
        <v>346</v>
      </c>
      <c r="E18" s="100"/>
      <c r="F18" s="100"/>
      <c r="G18" s="100"/>
      <c r="H18" s="100"/>
      <c r="I18" s="100"/>
      <c r="J18" s="142">
        <v>1020200</v>
      </c>
    </row>
    <row r="19" spans="1:10" s="114" customFormat="1" ht="15.75">
      <c r="A19" s="118"/>
      <c r="B19" s="144" t="s">
        <v>347</v>
      </c>
      <c r="C19" s="118"/>
      <c r="D19" s="120"/>
      <c r="E19" s="103"/>
      <c r="F19" s="103"/>
      <c r="G19" s="103"/>
      <c r="H19" s="103"/>
      <c r="I19" s="103"/>
      <c r="J19" s="149">
        <f>J17+J18</f>
        <v>1396200</v>
      </c>
    </row>
    <row r="20" spans="1:10" ht="11.25" customHeight="1">
      <c r="A20" s="121"/>
      <c r="B20" s="117"/>
      <c r="C20" s="100"/>
      <c r="D20" s="101"/>
      <c r="E20" s="100"/>
      <c r="F20" s="100"/>
      <c r="G20" s="100"/>
      <c r="H20" s="100"/>
      <c r="I20" s="100"/>
      <c r="J20" s="117"/>
    </row>
    <row r="21" spans="1:10" s="114" customFormat="1" ht="15.75">
      <c r="A21" s="122" t="s">
        <v>348</v>
      </c>
      <c r="B21" s="144" t="s">
        <v>349</v>
      </c>
      <c r="C21" s="103"/>
      <c r="D21" s="106"/>
      <c r="E21" s="103"/>
      <c r="F21" s="103"/>
      <c r="G21" s="103"/>
      <c r="H21" s="103"/>
      <c r="I21" s="103"/>
      <c r="J21" s="129"/>
    </row>
    <row r="22" spans="1:10" ht="15.75">
      <c r="A22" s="115"/>
      <c r="B22" s="116" t="s">
        <v>383</v>
      </c>
      <c r="C22" s="117"/>
      <c r="D22" s="854" t="s">
        <v>384</v>
      </c>
      <c r="E22" s="854"/>
      <c r="F22" s="117"/>
      <c r="G22" s="117"/>
      <c r="H22" s="117"/>
      <c r="I22" s="117"/>
      <c r="J22" s="117"/>
    </row>
    <row r="23" spans="1:10" ht="44.25" customHeight="1">
      <c r="A23" s="123"/>
      <c r="B23" s="115">
        <v>2450</v>
      </c>
      <c r="C23" s="100"/>
      <c r="D23" s="856" t="s">
        <v>351</v>
      </c>
      <c r="E23" s="856"/>
      <c r="F23" s="856"/>
      <c r="G23" s="856"/>
      <c r="H23" s="856"/>
      <c r="I23" s="856"/>
      <c r="J23" s="142">
        <v>348000</v>
      </c>
    </row>
    <row r="24" spans="1:10" ht="15.75" customHeight="1">
      <c r="A24" s="123"/>
      <c r="B24" s="115">
        <v>4210</v>
      </c>
      <c r="C24" s="100"/>
      <c r="D24" s="125" t="s">
        <v>352</v>
      </c>
      <c r="E24" s="100"/>
      <c r="F24" s="100"/>
      <c r="G24" s="100"/>
      <c r="H24" s="100"/>
      <c r="I24" s="100"/>
      <c r="J24" s="142">
        <v>20000</v>
      </c>
    </row>
    <row r="25" spans="1:10" ht="15.75" customHeight="1">
      <c r="A25" s="123"/>
      <c r="B25" s="115">
        <v>4300</v>
      </c>
      <c r="C25" s="100"/>
      <c r="D25" s="125" t="s">
        <v>353</v>
      </c>
      <c r="E25" s="100"/>
      <c r="F25" s="100"/>
      <c r="G25" s="100"/>
      <c r="H25" s="100"/>
      <c r="I25" s="100"/>
      <c r="J25" s="142">
        <v>316200</v>
      </c>
    </row>
    <row r="26" spans="1:10" ht="15.75" customHeight="1">
      <c r="A26" s="123"/>
      <c r="B26" s="115">
        <v>6110</v>
      </c>
      <c r="C26" s="100"/>
      <c r="D26" s="125" t="s">
        <v>354</v>
      </c>
      <c r="E26" s="100"/>
      <c r="F26" s="100"/>
      <c r="G26" s="100"/>
      <c r="H26" s="100"/>
      <c r="I26" s="100"/>
      <c r="J26" s="142">
        <v>25000</v>
      </c>
    </row>
    <row r="27" spans="1:10" ht="57" customHeight="1">
      <c r="A27" s="123"/>
      <c r="B27" s="115">
        <v>6260</v>
      </c>
      <c r="C27" s="100"/>
      <c r="D27" s="852" t="s">
        <v>355</v>
      </c>
      <c r="E27" s="852"/>
      <c r="F27" s="852"/>
      <c r="G27" s="852"/>
      <c r="H27" s="852"/>
      <c r="I27" s="852"/>
      <c r="J27" s="142">
        <v>747000</v>
      </c>
    </row>
    <row r="28" spans="1:10" s="114" customFormat="1" ht="16.5" customHeight="1">
      <c r="A28" s="118"/>
      <c r="B28" s="857"/>
      <c r="C28" s="857"/>
      <c r="D28" s="859" t="s">
        <v>347</v>
      </c>
      <c r="E28" s="859"/>
      <c r="F28" s="103"/>
      <c r="G28" s="103"/>
      <c r="H28" s="103"/>
      <c r="I28" s="103"/>
      <c r="J28" s="149">
        <f>SUM(J23:J27)</f>
        <v>1456200</v>
      </c>
    </row>
    <row r="29" spans="1:10" ht="8.25" customHeight="1">
      <c r="A29" s="122"/>
      <c r="B29" s="117"/>
      <c r="C29" s="100"/>
      <c r="D29" s="101"/>
      <c r="E29" s="100"/>
      <c r="F29" s="100"/>
      <c r="G29" s="100"/>
      <c r="H29" s="100"/>
      <c r="I29" s="100"/>
      <c r="J29" s="117"/>
    </row>
    <row r="30" spans="1:10" s="114" customFormat="1" ht="15.75">
      <c r="A30" s="122" t="s">
        <v>356</v>
      </c>
      <c r="B30" s="858" t="s">
        <v>357</v>
      </c>
      <c r="C30" s="858"/>
      <c r="D30" s="858"/>
      <c r="E30" s="858"/>
      <c r="F30" s="858"/>
      <c r="G30" s="103"/>
      <c r="H30" s="103"/>
      <c r="I30" s="103"/>
      <c r="J30" s="150">
        <f>J31+J32-J33</f>
        <v>0</v>
      </c>
    </row>
    <row r="31" spans="1:10" ht="13.5" customHeight="1">
      <c r="A31" s="108"/>
      <c r="B31" s="126"/>
      <c r="C31" s="110" t="s">
        <v>337</v>
      </c>
      <c r="D31" s="111"/>
      <c r="E31" s="111"/>
      <c r="F31" s="126"/>
      <c r="G31" s="111"/>
      <c r="H31" s="111"/>
      <c r="I31" s="111"/>
      <c r="J31" s="127"/>
    </row>
    <row r="32" spans="1:10" ht="13.5" customHeight="1">
      <c r="A32" s="108"/>
      <c r="B32" s="126"/>
      <c r="C32" s="110" t="s">
        <v>338</v>
      </c>
      <c r="D32" s="111"/>
      <c r="E32" s="111"/>
      <c r="F32" s="126"/>
      <c r="G32" s="111"/>
      <c r="H32" s="111"/>
      <c r="I32" s="111"/>
      <c r="J32" s="127"/>
    </row>
    <row r="33" spans="1:10" ht="13.5" customHeight="1">
      <c r="A33" s="108"/>
      <c r="B33" s="126"/>
      <c r="C33" s="110" t="s">
        <v>339</v>
      </c>
      <c r="D33" s="111"/>
      <c r="E33" s="111"/>
      <c r="F33" s="126"/>
      <c r="G33" s="111"/>
      <c r="H33" s="111"/>
      <c r="I33" s="111"/>
      <c r="J33" s="127"/>
    </row>
    <row r="34" spans="1:10" ht="9" customHeight="1">
      <c r="A34" s="121"/>
      <c r="B34" s="117"/>
      <c r="C34" s="100"/>
      <c r="D34" s="101"/>
      <c r="E34" s="100"/>
      <c r="F34" s="100"/>
      <c r="G34" s="100"/>
      <c r="H34" s="100"/>
      <c r="I34" s="100"/>
      <c r="J34" s="117"/>
    </row>
    <row r="35" spans="1:10" ht="15.75">
      <c r="A35" s="105" t="s">
        <v>358</v>
      </c>
      <c r="B35" s="117"/>
      <c r="C35" s="100"/>
      <c r="D35" s="101"/>
      <c r="E35" s="100"/>
      <c r="F35" s="100"/>
      <c r="G35" s="100"/>
      <c r="H35" s="100"/>
      <c r="I35" s="100"/>
      <c r="J35" s="117"/>
    </row>
    <row r="36" spans="1:10" ht="3.75" customHeight="1">
      <c r="A36" s="103"/>
      <c r="B36" s="117"/>
      <c r="C36" s="100"/>
      <c r="D36" s="101"/>
      <c r="E36" s="100"/>
      <c r="F36" s="100"/>
      <c r="G36" s="100"/>
      <c r="H36" s="100"/>
      <c r="I36" s="100"/>
      <c r="J36" s="117"/>
    </row>
    <row r="37" spans="1:10" ht="15.75">
      <c r="A37" s="128">
        <v>1</v>
      </c>
      <c r="B37" s="852" t="s">
        <v>359</v>
      </c>
      <c r="C37" s="852"/>
      <c r="D37" s="852"/>
      <c r="E37" s="852"/>
      <c r="F37" s="852"/>
      <c r="G37" s="852"/>
      <c r="H37" s="852"/>
      <c r="I37" s="852"/>
      <c r="J37" s="142">
        <v>90000</v>
      </c>
    </row>
    <row r="38" spans="1:10" ht="27" customHeight="1">
      <c r="A38" s="128">
        <v>2</v>
      </c>
      <c r="B38" s="856" t="s">
        <v>360</v>
      </c>
      <c r="C38" s="856"/>
      <c r="D38" s="856"/>
      <c r="E38" s="856"/>
      <c r="F38" s="856"/>
      <c r="G38" s="856"/>
      <c r="H38" s="856"/>
      <c r="I38" s="856"/>
      <c r="J38" s="142">
        <v>240000</v>
      </c>
    </row>
    <row r="39" spans="1:10" ht="30" customHeight="1">
      <c r="A39" s="128">
        <v>3</v>
      </c>
      <c r="B39" s="856" t="s">
        <v>361</v>
      </c>
      <c r="C39" s="856"/>
      <c r="D39" s="856"/>
      <c r="E39" s="856"/>
      <c r="F39" s="856"/>
      <c r="G39" s="856"/>
      <c r="H39" s="856"/>
      <c r="I39" s="856"/>
      <c r="J39" s="142">
        <v>105000</v>
      </c>
    </row>
    <row r="40" spans="1:10" ht="27.75" customHeight="1">
      <c r="A40" s="128">
        <v>4</v>
      </c>
      <c r="B40" s="856" t="s">
        <v>362</v>
      </c>
      <c r="C40" s="856"/>
      <c r="D40" s="856"/>
      <c r="E40" s="856"/>
      <c r="F40" s="856"/>
      <c r="G40" s="856"/>
      <c r="H40" s="856"/>
      <c r="I40" s="856"/>
      <c r="J40" s="142">
        <v>100000</v>
      </c>
    </row>
    <row r="41" spans="1:10" ht="36" customHeight="1">
      <c r="A41" s="128">
        <v>5</v>
      </c>
      <c r="B41" s="856" t="s">
        <v>363</v>
      </c>
      <c r="C41" s="856"/>
      <c r="D41" s="856"/>
      <c r="E41" s="856"/>
      <c r="F41" s="856"/>
      <c r="G41" s="856"/>
      <c r="H41" s="856"/>
      <c r="I41" s="856"/>
      <c r="J41" s="142">
        <v>747000</v>
      </c>
    </row>
    <row r="42" spans="1:10" ht="15.75">
      <c r="A42" s="128">
        <v>6</v>
      </c>
      <c r="B42" s="129" t="s">
        <v>364</v>
      </c>
      <c r="C42" s="117"/>
      <c r="D42" s="117"/>
      <c r="E42" s="117"/>
      <c r="F42" s="117"/>
      <c r="G42" s="117"/>
      <c r="H42" s="117"/>
      <c r="I42" s="117"/>
      <c r="J42" s="142">
        <v>174000</v>
      </c>
    </row>
    <row r="43" spans="1:10" ht="15.75">
      <c r="A43" s="128">
        <v>7</v>
      </c>
      <c r="B43" s="129" t="s">
        <v>365</v>
      </c>
      <c r="C43" s="117"/>
      <c r="D43" s="117"/>
      <c r="E43" s="117"/>
      <c r="F43" s="117"/>
      <c r="G43" s="117"/>
      <c r="H43" s="117"/>
      <c r="I43" s="117"/>
      <c r="J43" s="142">
        <v>200</v>
      </c>
    </row>
    <row r="44" spans="1:10" ht="15.75">
      <c r="A44" s="128"/>
      <c r="B44" s="129"/>
      <c r="C44" s="100"/>
      <c r="D44" s="101"/>
      <c r="E44" s="100"/>
      <c r="F44" s="100"/>
      <c r="G44" s="100"/>
      <c r="H44" s="100"/>
      <c r="I44" s="100"/>
      <c r="J44" s="142"/>
    </row>
    <row r="45" spans="1:10" ht="21.75" customHeight="1">
      <c r="A45" s="128"/>
      <c r="B45" s="129"/>
      <c r="C45" s="100"/>
      <c r="D45" s="101"/>
      <c r="E45" s="100"/>
      <c r="F45" s="100"/>
      <c r="G45" s="100"/>
      <c r="H45" s="100"/>
      <c r="I45" s="100"/>
      <c r="J45" s="142"/>
    </row>
    <row r="46" spans="1:10" ht="36" customHeight="1">
      <c r="A46" s="853" t="s">
        <v>366</v>
      </c>
      <c r="B46" s="853"/>
      <c r="C46" s="853"/>
      <c r="D46" s="853"/>
      <c r="E46" s="853"/>
      <c r="F46" s="853"/>
      <c r="G46" s="853"/>
      <c r="H46" s="853"/>
      <c r="I46" s="853"/>
      <c r="J46" s="853"/>
    </row>
    <row r="47" spans="1:10" ht="15.75">
      <c r="A47" s="103"/>
      <c r="B47" s="117"/>
      <c r="C47" s="100"/>
      <c r="D47" s="101"/>
      <c r="E47" s="100"/>
      <c r="F47" s="100"/>
      <c r="G47" s="100"/>
      <c r="H47" s="100"/>
      <c r="I47" s="100"/>
      <c r="J47" s="117"/>
    </row>
    <row r="48" spans="1:10" ht="32.25" customHeight="1">
      <c r="A48" s="103" t="s">
        <v>372</v>
      </c>
      <c r="B48" s="117"/>
      <c r="C48" s="100"/>
      <c r="D48" s="101"/>
      <c r="E48" s="100"/>
      <c r="F48" s="100"/>
      <c r="G48" s="100"/>
      <c r="H48" s="100"/>
      <c r="I48" s="100"/>
      <c r="J48" s="117"/>
    </row>
    <row r="49" spans="1:10" ht="17.25" customHeight="1">
      <c r="A49" s="103" t="s">
        <v>373</v>
      </c>
      <c r="B49" s="117"/>
      <c r="C49" s="100"/>
      <c r="D49" s="101"/>
      <c r="E49" s="100"/>
      <c r="F49" s="100"/>
      <c r="G49" s="100"/>
      <c r="H49" s="100"/>
      <c r="I49" s="100"/>
      <c r="J49" s="117"/>
    </row>
    <row r="50" spans="1:10" ht="15.75">
      <c r="A50" s="104"/>
      <c r="B50" s="117"/>
      <c r="C50" s="100"/>
      <c r="D50" s="101"/>
      <c r="E50" s="100"/>
      <c r="F50" s="100"/>
      <c r="G50" s="100"/>
      <c r="H50" s="100"/>
      <c r="I50" s="100"/>
      <c r="J50" s="117"/>
    </row>
    <row r="51" spans="1:10" ht="15.75">
      <c r="A51" s="103"/>
      <c r="B51" s="117"/>
      <c r="C51" s="100"/>
      <c r="D51" s="101"/>
      <c r="E51" s="100"/>
      <c r="F51" s="100"/>
      <c r="G51" s="100"/>
      <c r="H51" s="100"/>
      <c r="I51" s="100"/>
      <c r="J51" s="146" t="s">
        <v>333</v>
      </c>
    </row>
    <row r="52" spans="1:10" ht="15.75">
      <c r="A52" s="122" t="s">
        <v>367</v>
      </c>
      <c r="B52" s="144" t="s">
        <v>335</v>
      </c>
      <c r="C52" s="100"/>
      <c r="D52" s="101"/>
      <c r="E52" s="100"/>
      <c r="F52" s="100"/>
      <c r="G52" s="100"/>
      <c r="H52" s="100"/>
      <c r="I52" s="100"/>
      <c r="J52" s="150">
        <f>J53+J54-J55</f>
        <v>0</v>
      </c>
    </row>
    <row r="53" spans="1:10" ht="15" customHeight="1">
      <c r="A53" s="130"/>
      <c r="B53" s="109"/>
      <c r="C53" s="131" t="s">
        <v>337</v>
      </c>
      <c r="D53" s="132"/>
      <c r="E53" s="133"/>
      <c r="F53" s="133"/>
      <c r="G53" s="133"/>
      <c r="H53" s="133"/>
      <c r="I53" s="133"/>
      <c r="J53" s="127"/>
    </row>
    <row r="54" spans="1:10" ht="15" customHeight="1">
      <c r="A54" s="130"/>
      <c r="B54" s="126"/>
      <c r="C54" s="131" t="s">
        <v>338</v>
      </c>
      <c r="D54" s="132"/>
      <c r="E54" s="133"/>
      <c r="F54" s="134"/>
      <c r="G54" s="133"/>
      <c r="H54" s="133"/>
      <c r="I54" s="133"/>
      <c r="J54" s="127"/>
    </row>
    <row r="55" spans="1:10" ht="15" customHeight="1">
      <c r="A55" s="130"/>
      <c r="B55" s="126"/>
      <c r="C55" s="131" t="s">
        <v>339</v>
      </c>
      <c r="D55" s="132"/>
      <c r="E55" s="133"/>
      <c r="F55" s="134"/>
      <c r="G55" s="133"/>
      <c r="H55" s="133"/>
      <c r="I55" s="133"/>
      <c r="J55" s="127"/>
    </row>
    <row r="56" spans="1:10" ht="15.75">
      <c r="A56" s="122"/>
      <c r="B56" s="144"/>
      <c r="C56" s="135"/>
      <c r="D56" s="101"/>
      <c r="E56" s="100"/>
      <c r="F56" s="100"/>
      <c r="G56" s="100"/>
      <c r="H56" s="100"/>
      <c r="I56" s="100"/>
      <c r="J56" s="151"/>
    </row>
    <row r="57" spans="1:10" ht="15.75">
      <c r="A57" s="122" t="s">
        <v>368</v>
      </c>
      <c r="B57" s="144" t="s">
        <v>342</v>
      </c>
      <c r="C57" s="100"/>
      <c r="D57" s="101"/>
      <c r="E57" s="100"/>
      <c r="F57" s="100"/>
      <c r="G57" s="100"/>
      <c r="H57" s="100"/>
      <c r="I57" s="100"/>
      <c r="J57" s="117"/>
    </row>
    <row r="58" spans="1:10" ht="15.75">
      <c r="A58" s="103"/>
      <c r="B58" s="117"/>
      <c r="C58" s="136"/>
      <c r="D58" s="101"/>
      <c r="E58" s="100"/>
      <c r="F58" s="100"/>
      <c r="G58" s="100"/>
      <c r="H58" s="100"/>
      <c r="I58" s="100"/>
      <c r="J58" s="117"/>
    </row>
    <row r="59" spans="1:10" ht="15.75">
      <c r="A59" s="137"/>
      <c r="B59" s="116" t="s">
        <v>383</v>
      </c>
      <c r="C59" s="100"/>
      <c r="D59" s="854" t="s">
        <v>384</v>
      </c>
      <c r="E59" s="854"/>
      <c r="F59" s="138"/>
      <c r="G59" s="138"/>
      <c r="H59" s="138"/>
      <c r="I59" s="138"/>
      <c r="J59" s="146"/>
    </row>
    <row r="60" spans="1:10" ht="15.75">
      <c r="A60" s="123"/>
      <c r="B60" s="145" t="s">
        <v>345</v>
      </c>
      <c r="C60" s="100"/>
      <c r="D60" s="119" t="s">
        <v>369</v>
      </c>
      <c r="E60" s="139"/>
      <c r="F60" s="100"/>
      <c r="G60" s="100"/>
      <c r="H60" s="100"/>
      <c r="I60" s="100"/>
      <c r="J60" s="142">
        <v>510100</v>
      </c>
    </row>
    <row r="61" spans="1:10" ht="16.5">
      <c r="A61" s="118"/>
      <c r="B61" s="143" t="s">
        <v>347</v>
      </c>
      <c r="C61" s="118"/>
      <c r="D61" s="106"/>
      <c r="E61" s="100"/>
      <c r="F61" s="100"/>
      <c r="G61" s="100"/>
      <c r="H61" s="100"/>
      <c r="I61" s="100"/>
      <c r="J61" s="152">
        <f>SUM(J60:J60)</f>
        <v>510100</v>
      </c>
    </row>
    <row r="62" spans="1:10" ht="15.75">
      <c r="A62" s="103"/>
      <c r="B62" s="117"/>
      <c r="C62" s="100"/>
      <c r="D62" s="101"/>
      <c r="E62" s="100"/>
      <c r="F62" s="100"/>
      <c r="G62" s="100"/>
      <c r="H62" s="100"/>
      <c r="I62" s="100"/>
      <c r="J62" s="117"/>
    </row>
    <row r="63" spans="1:10" ht="15.75">
      <c r="A63" s="122" t="s">
        <v>370</v>
      </c>
      <c r="B63" s="144" t="s">
        <v>349</v>
      </c>
      <c r="C63" s="100"/>
      <c r="D63" s="101"/>
      <c r="E63" s="100"/>
      <c r="F63" s="100"/>
      <c r="G63" s="100"/>
      <c r="H63" s="100"/>
      <c r="I63" s="100"/>
      <c r="J63" s="117"/>
    </row>
    <row r="64" spans="1:10" ht="15.75">
      <c r="A64" s="140"/>
      <c r="B64" s="117"/>
      <c r="C64" s="100"/>
      <c r="D64" s="101"/>
      <c r="E64" s="100"/>
      <c r="F64" s="100"/>
      <c r="G64" s="100"/>
      <c r="H64" s="100"/>
      <c r="I64" s="100"/>
      <c r="J64" s="117"/>
    </row>
    <row r="65" spans="1:10" ht="15.75">
      <c r="A65" s="137"/>
      <c r="B65" s="116" t="s">
        <v>383</v>
      </c>
      <c r="C65" s="100"/>
      <c r="D65" s="854" t="s">
        <v>384</v>
      </c>
      <c r="E65" s="854"/>
      <c r="F65" s="138"/>
      <c r="G65" s="138"/>
      <c r="H65" s="138"/>
      <c r="I65" s="138"/>
      <c r="J65" s="146"/>
    </row>
    <row r="66" spans="1:10" ht="33" customHeight="1">
      <c r="A66" s="123"/>
      <c r="B66" s="115">
        <v>2440</v>
      </c>
      <c r="C66" s="100"/>
      <c r="D66" s="855" t="s">
        <v>350</v>
      </c>
      <c r="E66" s="855"/>
      <c r="F66" s="855"/>
      <c r="G66" s="855"/>
      <c r="H66" s="855"/>
      <c r="I66" s="855"/>
      <c r="J66" s="142">
        <v>350000</v>
      </c>
    </row>
    <row r="67" spans="1:10" ht="15.75">
      <c r="A67" s="115"/>
      <c r="B67" s="115">
        <v>4210</v>
      </c>
      <c r="C67" s="117"/>
      <c r="D67" s="141" t="s">
        <v>352</v>
      </c>
      <c r="E67" s="124"/>
      <c r="F67" s="124"/>
      <c r="G67" s="124"/>
      <c r="H67" s="124"/>
      <c r="I67" s="124"/>
      <c r="J67" s="142">
        <v>20000</v>
      </c>
    </row>
    <row r="68" spans="1:10" ht="15.75">
      <c r="A68" s="115"/>
      <c r="B68" s="115">
        <v>4300</v>
      </c>
      <c r="C68" s="117"/>
      <c r="D68" s="141" t="s">
        <v>353</v>
      </c>
      <c r="E68" s="117"/>
      <c r="F68" s="117"/>
      <c r="G68" s="117"/>
      <c r="H68" s="117"/>
      <c r="I68" s="117"/>
      <c r="J68" s="142">
        <v>140100</v>
      </c>
    </row>
    <row r="69" spans="1:10" ht="42.75" customHeight="1">
      <c r="A69" s="115"/>
      <c r="B69" s="115">
        <v>6260</v>
      </c>
      <c r="C69" s="117"/>
      <c r="D69" s="852" t="s">
        <v>355</v>
      </c>
      <c r="E69" s="852"/>
      <c r="F69" s="852"/>
      <c r="G69" s="852"/>
      <c r="H69" s="852"/>
      <c r="I69" s="852"/>
      <c r="J69" s="142"/>
    </row>
    <row r="70" spans="1:10" ht="21.75" customHeight="1">
      <c r="A70" s="115"/>
      <c r="B70" s="143" t="s">
        <v>347</v>
      </c>
      <c r="C70" s="115"/>
      <c r="D70" s="129"/>
      <c r="E70" s="117"/>
      <c r="F70" s="117"/>
      <c r="G70" s="117"/>
      <c r="H70" s="117"/>
      <c r="I70" s="117"/>
      <c r="J70" s="152">
        <f>SUM(J66:J69)</f>
        <v>510100</v>
      </c>
    </row>
    <row r="71" spans="1:10" ht="15.75">
      <c r="A71" s="105"/>
      <c r="B71" s="117"/>
      <c r="C71" s="100"/>
      <c r="D71" s="101"/>
      <c r="E71" s="100"/>
      <c r="F71" s="100"/>
      <c r="G71" s="100"/>
      <c r="H71" s="100"/>
      <c r="I71" s="100"/>
      <c r="J71" s="117"/>
    </row>
    <row r="72" spans="1:10" ht="15.75">
      <c r="A72" s="103"/>
      <c r="B72" s="117"/>
      <c r="C72" s="100"/>
      <c r="D72" s="101"/>
      <c r="E72" s="100"/>
      <c r="F72" s="100"/>
      <c r="G72" s="100"/>
      <c r="H72" s="100"/>
      <c r="I72" s="100"/>
      <c r="J72" s="117"/>
    </row>
    <row r="73" spans="1:10" ht="18.75">
      <c r="A73" s="122" t="s">
        <v>356</v>
      </c>
      <c r="B73" s="144" t="s">
        <v>371</v>
      </c>
      <c r="C73" s="100"/>
      <c r="D73" s="101"/>
      <c r="E73" s="100"/>
      <c r="F73" s="100"/>
      <c r="G73" s="100"/>
      <c r="H73" s="100"/>
      <c r="I73" s="100"/>
      <c r="J73" s="153">
        <f>J74</f>
        <v>0</v>
      </c>
    </row>
    <row r="74" spans="1:10" ht="15.75">
      <c r="A74" s="104"/>
      <c r="B74" s="111"/>
      <c r="C74" s="131" t="s">
        <v>337</v>
      </c>
      <c r="D74" s="132"/>
      <c r="E74" s="133"/>
      <c r="F74" s="133"/>
      <c r="G74" s="133"/>
      <c r="H74" s="133"/>
      <c r="I74" s="133"/>
      <c r="J74" s="113"/>
    </row>
    <row r="75" spans="1:10" ht="26.25" customHeight="1">
      <c r="A75" s="103"/>
      <c r="B75" s="117"/>
      <c r="C75" s="100"/>
      <c r="D75" s="101"/>
      <c r="E75" s="100"/>
      <c r="F75" s="100"/>
      <c r="G75" s="100"/>
      <c r="H75" s="100"/>
      <c r="I75" s="100"/>
      <c r="J75" s="117"/>
    </row>
  </sheetData>
  <mergeCells count="19">
    <mergeCell ref="A3:J3"/>
    <mergeCell ref="A5:J5"/>
    <mergeCell ref="D16:E16"/>
    <mergeCell ref="D22:E22"/>
    <mergeCell ref="D23:I23"/>
    <mergeCell ref="B28:C28"/>
    <mergeCell ref="B30:F30"/>
    <mergeCell ref="B37:I37"/>
    <mergeCell ref="D28:E28"/>
    <mergeCell ref="D27:I27"/>
    <mergeCell ref="B38:I38"/>
    <mergeCell ref="B39:I39"/>
    <mergeCell ref="B40:I40"/>
    <mergeCell ref="B41:I41"/>
    <mergeCell ref="D69:I69"/>
    <mergeCell ref="A46:J46"/>
    <mergeCell ref="D59:E59"/>
    <mergeCell ref="D65:E65"/>
    <mergeCell ref="D66:I66"/>
  </mergeCells>
  <printOptions/>
  <pageMargins left="0.69" right="0.62" top="0.5" bottom="0.66" header="0.28" footer="0.5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abr</cp:lastModifiedBy>
  <cp:lastPrinted>2005-01-19T07:54:51Z</cp:lastPrinted>
  <dcterms:created xsi:type="dcterms:W3CDTF">2004-11-12T16:25:46Z</dcterms:created>
  <dcterms:modified xsi:type="dcterms:W3CDTF">2005-01-19T07:56:47Z</dcterms:modified>
  <cp:category/>
  <cp:version/>
  <cp:contentType/>
  <cp:contentStatus/>
</cp:coreProperties>
</file>