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8"/>
  </bookViews>
  <sheets>
    <sheet name="strona tytułowa" sheetId="1" r:id="rId1"/>
    <sheet name="Teatr Miejski" sheetId="2" r:id="rId2"/>
    <sheet name="Centrum Kultury" sheetId="3" r:id="rId3"/>
    <sheet name="Centrum Nauki Experyment" sheetId="4" r:id="rId4"/>
    <sheet name="Biblioteka" sheetId="5" r:id="rId5"/>
    <sheet name="Muzeum Miasta Gdyni" sheetId="6" r:id="rId6"/>
    <sheet name="Muzeum Emigracji" sheetId="7" r:id="rId7"/>
    <sheet name="OPITU" sheetId="8" r:id="rId8"/>
    <sheet name="Pogotowie" sheetId="9" r:id="rId9"/>
  </sheets>
  <definedNames>
    <definedName name="_xlnm.Print_Titles" localSheetId="4">'Biblioteka'!$2:$3</definedName>
    <definedName name="_xlnm.Print_Titles" localSheetId="2">'Centrum Kultury'!$2:$3</definedName>
    <definedName name="_xlnm.Print_Titles" localSheetId="3">'Centrum Nauki Experyment'!$2:$3</definedName>
    <definedName name="_xlnm.Print_Titles" localSheetId="6">'Muzeum Emigracji'!$2:$3</definedName>
    <definedName name="_xlnm.Print_Titles" localSheetId="5">'Muzeum Miasta Gdyni'!$2:$3</definedName>
    <definedName name="_xlnm.Print_Titles" localSheetId="1">'Teatr Miejski'!$2:$3</definedName>
  </definedNames>
  <calcPr fullCalcOnLoad="1"/>
</workbook>
</file>

<file path=xl/sharedStrings.xml><?xml version="1.0" encoding="utf-8"?>
<sst xmlns="http://schemas.openxmlformats.org/spreadsheetml/2006/main" count="497" uniqueCount="157">
  <si>
    <t>Należności</t>
  </si>
  <si>
    <t>Wyszczególnienie</t>
  </si>
  <si>
    <t>I</t>
  </si>
  <si>
    <t>Przychody ogółem, w tym:</t>
  </si>
  <si>
    <t>dotacja podmiotowa</t>
  </si>
  <si>
    <t>II</t>
  </si>
  <si>
    <t>Wynagrodzenia, w tym:</t>
  </si>
  <si>
    <t>osobowe</t>
  </si>
  <si>
    <t>Składki na ubezpieczenia społeczne i Fundusz Pracy</t>
  </si>
  <si>
    <t>Amortyzacja</t>
  </si>
  <si>
    <t>III</t>
  </si>
  <si>
    <t>Średnioroczna liczba zatrudnionych (w przeliczeniu na pełne etaty)</t>
  </si>
  <si>
    <t>V</t>
  </si>
  <si>
    <t>Inne informacje</t>
  </si>
  <si>
    <t>lp</t>
  </si>
  <si>
    <t>ZFŚS</t>
  </si>
  <si>
    <t>WYSZCZEGÓLNIENIE</t>
  </si>
  <si>
    <t>w tym wymagalne</t>
  </si>
  <si>
    <t>Finansowane z przychodów własnych jednostki</t>
  </si>
  <si>
    <t>honoraria</t>
  </si>
  <si>
    <t>Przchody ze sprzedaży usług, w tym:</t>
  </si>
  <si>
    <t>Narodowego Funduszu Zdrowia</t>
  </si>
  <si>
    <t>Dotacje, w tym:</t>
  </si>
  <si>
    <t>Gminny Program Rozwiązywania Problemów Alkoholowych</t>
  </si>
  <si>
    <t>Zwalczanie narkomanii</t>
  </si>
  <si>
    <t>Pozostałe przychody operacyjne</t>
  </si>
  <si>
    <t>Przychody finansowe</t>
  </si>
  <si>
    <t>Koszty ogółem, w tym:</t>
  </si>
  <si>
    <t>Zużycie materiałów i energii</t>
  </si>
  <si>
    <t>Usługi obce</t>
  </si>
  <si>
    <t>Podatki i opłaty</t>
  </si>
  <si>
    <t>umowy zlecenia, umowy o dzieło</t>
  </si>
  <si>
    <t>Ubezpieczenia społeczne i inne świadczenia na rzecz pracowników</t>
  </si>
  <si>
    <t>Pozostałe koszty</t>
  </si>
  <si>
    <t>Wynik Finansowy</t>
  </si>
  <si>
    <t>Zobowiązania</t>
  </si>
  <si>
    <t>umowy zlecenia</t>
  </si>
  <si>
    <t>Koszty finansowe</t>
  </si>
  <si>
    <t>Pozostałe koszty operacyjne</t>
  </si>
  <si>
    <t>w tym kontrakty medyczne</t>
  </si>
  <si>
    <t>składki na ubezpieczenia społeczne i Fundusz Pracy</t>
  </si>
  <si>
    <t>IV</t>
  </si>
  <si>
    <t>Wydatki majątkowe</t>
  </si>
  <si>
    <t>Informacja o wykonaniu planu finansowego Centrum Kultury</t>
  </si>
  <si>
    <t>Informacja o wykonaniu planu finansowego Teatru Miejskiego                                     im. Witolda Gombrowicza</t>
  </si>
  <si>
    <t>Informacja o wykonaniu planu finansowego Miejskiej Biblioteki Publicznej</t>
  </si>
  <si>
    <t>Informacja o wykonaniu planu finansowego Muzeum Miasta Gdyni</t>
  </si>
  <si>
    <t>Informacja o wykonaniu planu finansowego Miejskiej Stacji Pogotowia Ratunkowego</t>
  </si>
  <si>
    <t>Przychody ze sprzedaży usług własnych</t>
  </si>
  <si>
    <t>Pozostałe przychody</t>
  </si>
  <si>
    <t>Informacja o wykonaniu planu finansowego Muzeum Emigracji</t>
  </si>
  <si>
    <t>Pozostałe przychody ze sprzedaży usług medycznych</t>
  </si>
  <si>
    <t>Informacja o wykonaniu planu finansowego Centrum Nauki EXPERYMENT</t>
  </si>
  <si>
    <t xml:space="preserve">Informacja o wykonaniu planu finansowego Ośrodka Profilaktyki i Terapii Uzależnień </t>
  </si>
  <si>
    <t>VI</t>
  </si>
  <si>
    <t>Inwestycje i zakupy inwestycyjne</t>
  </si>
  <si>
    <t>Podatek dochodowy</t>
  </si>
  <si>
    <t>Przychody ogółem</t>
  </si>
  <si>
    <t>Dotacje z budżetu miasta</t>
  </si>
  <si>
    <t xml:space="preserve">z tego: </t>
  </si>
  <si>
    <t>dotacja celowa na zadania bieżące</t>
  </si>
  <si>
    <t>dotacja na zadania Rad Dzielnic</t>
  </si>
  <si>
    <t>Dotacje z innych źródeł</t>
  </si>
  <si>
    <t>MKDiN</t>
  </si>
  <si>
    <t>inne źródła (wymienić)</t>
  </si>
  <si>
    <t xml:space="preserve">Pozostałe przychody </t>
  </si>
  <si>
    <t>Koszty działalności ogółem, z tego:</t>
  </si>
  <si>
    <t>Wynagrodzenia</t>
  </si>
  <si>
    <t>Zakup materiałów i usług</t>
  </si>
  <si>
    <t>w tym: remonty</t>
  </si>
  <si>
    <t>5.</t>
  </si>
  <si>
    <t>w tym: odsetki od zobowiązań</t>
  </si>
  <si>
    <t xml:space="preserve">Amortyzacja, </t>
  </si>
  <si>
    <t xml:space="preserve">w tym: amortyzacja wyposażenia i śr.trwałych odpisywanych jednorozowo w koszty </t>
  </si>
  <si>
    <t xml:space="preserve">Pozostałe koszty </t>
  </si>
  <si>
    <t xml:space="preserve">Wynik finansowy </t>
  </si>
  <si>
    <t xml:space="preserve">Wynik finansowy netto </t>
  </si>
  <si>
    <t xml:space="preserve">Finansowane z dotacji z budżetu miasta </t>
  </si>
  <si>
    <t>Finansoane z dotacji M.K.iD.N</t>
  </si>
  <si>
    <t>VII</t>
  </si>
  <si>
    <t>Wartość zakupionych muzealiów</t>
  </si>
  <si>
    <t>VIII</t>
  </si>
  <si>
    <t>IX</t>
  </si>
  <si>
    <t xml:space="preserve">Środki pienięże </t>
  </si>
  <si>
    <t xml:space="preserve">Stan środków pieniężnych na początek roku </t>
  </si>
  <si>
    <t>Stan środków pieniężnych na koniec roku</t>
  </si>
  <si>
    <t>X</t>
  </si>
  <si>
    <t xml:space="preserve">Należności </t>
  </si>
  <si>
    <t xml:space="preserve">Stan należności na początek roku </t>
  </si>
  <si>
    <t xml:space="preserve">   -     w tym: wymagalne </t>
  </si>
  <si>
    <t>Stan należności na koniec roku</t>
  </si>
  <si>
    <t xml:space="preserve">   -    w tym: wymagalne</t>
  </si>
  <si>
    <t>XI</t>
  </si>
  <si>
    <t xml:space="preserve">Zobowiązania </t>
  </si>
  <si>
    <t>Stan zobowiązań na początek roku</t>
  </si>
  <si>
    <t xml:space="preserve">Stan zobowiązan na koniec roku </t>
  </si>
  <si>
    <t>XII</t>
  </si>
  <si>
    <t>I.</t>
  </si>
  <si>
    <t>1.</t>
  </si>
  <si>
    <t>Dotacja z budżetu miasta w tym:</t>
  </si>
  <si>
    <t xml:space="preserve"> * Dotacja podmiotowa bieżąca</t>
  </si>
  <si>
    <t xml:space="preserve"> * Zadania Rad Dzielnic</t>
  </si>
  <si>
    <t xml:space="preserve"> *  Dotacja celowa - Nagroda Literacka Gdynia</t>
  </si>
  <si>
    <t>2.</t>
  </si>
  <si>
    <t>Dotacje z innych źródeł w tym:</t>
  </si>
  <si>
    <t xml:space="preserve"> * Dotacja z Fundacji Orange</t>
  </si>
  <si>
    <t xml:space="preserve"> * Dotacja z Biblioteki Narodowej</t>
  </si>
  <si>
    <t>3.</t>
  </si>
  <si>
    <t>Przychody ze sprzedaży usług</t>
  </si>
  <si>
    <t>4.</t>
  </si>
  <si>
    <t>II.</t>
  </si>
  <si>
    <t>Koszty ogółem</t>
  </si>
  <si>
    <t>Wynagrodzenia w tym:</t>
  </si>
  <si>
    <t xml:space="preserve"> * osobowe</t>
  </si>
  <si>
    <t xml:space="preserve"> * umowy o dzieło - umowy z Kapitułą NLG</t>
  </si>
  <si>
    <t xml:space="preserve"> * umowy o dzieło, zlecenia pozostałe</t>
  </si>
  <si>
    <t>Ubezpieczenia społeczne i inne</t>
  </si>
  <si>
    <t>świadczenia na rzecz pracowników w tym:</t>
  </si>
  <si>
    <t xml:space="preserve">  * składki ZUS</t>
  </si>
  <si>
    <t xml:space="preserve">  * ZFŚS </t>
  </si>
  <si>
    <t xml:space="preserve">  * pozostałe</t>
  </si>
  <si>
    <t>Materiały i usługi w tym:</t>
  </si>
  <si>
    <t xml:space="preserve"> - remonty</t>
  </si>
  <si>
    <t>Amortyzacja w tym:</t>
  </si>
  <si>
    <t xml:space="preserve"> * Amortyzacja zbiorów bibliotecznych</t>
  </si>
  <si>
    <t xml:space="preserve"> * Amortyzacja środków trwałych i WNIP</t>
  </si>
  <si>
    <t>Wynik finansowy netto</t>
  </si>
  <si>
    <t>Wydatki inwestycyjne z dotacji celowej UM Gdyni</t>
  </si>
  <si>
    <t>Wydatki inwestycyjne z przychodów własnych</t>
  </si>
  <si>
    <t xml:space="preserve">Średnioroczna liczba zatrudnionych </t>
  </si>
  <si>
    <t>Środki pieniężne</t>
  </si>
  <si>
    <t>Stan środków pieniężnych na początek roku</t>
  </si>
  <si>
    <t>Stan należności na początek roku</t>
  </si>
  <si>
    <t xml:space="preserve"> - w tym wymagalne</t>
  </si>
  <si>
    <t>Stan zobowiązań na koniec roku</t>
  </si>
  <si>
    <t>Zmiana stanu produktów</t>
  </si>
  <si>
    <t>FRPHazardowych</t>
  </si>
  <si>
    <t>Ubezpieczenia społeczne i inne świadczenia na rzecz pracowników, w tym</t>
  </si>
  <si>
    <t>inne źródła (Wojewódzki Fundusz Ochrony Środkowiska i Gospodarki Wodnej w Gdańsku)</t>
  </si>
  <si>
    <t>inne źródła – dotacja TITę</t>
  </si>
  <si>
    <t xml:space="preserve">1a.realizacja wystawy stałej </t>
  </si>
  <si>
    <t xml:space="preserve">1b.depozytor i akcesoria do nagrań </t>
  </si>
  <si>
    <t>Inne informacje (imprezy kulturalne)</t>
  </si>
  <si>
    <t>% wykonania (kol.4:3)</t>
  </si>
  <si>
    <t>Przychody operacyjne</t>
  </si>
  <si>
    <t>Pozostałe przychody finansowe</t>
  </si>
  <si>
    <t xml:space="preserve">III. INFORMACJA O WYKONANIU PLANÓW FINANSOWYCH SAMODZIELNYCH PUBLICZNYCH ZAKŁADÓW OPIEKI ZDROWOTNEJ I JEDNOSTEK KULTURY ZA I PÓŁROCZE 2015 ROKU, O KTÓREJ MOWA W ART. 265 PKT 1 USTAWY O FINANSACH PUBLICZNYCH </t>
  </si>
  <si>
    <r>
      <t xml:space="preserve">plan po zmianach wg stanu na </t>
    </r>
    <r>
      <rPr>
        <b/>
        <sz val="10"/>
        <rFont val="Times New Roman"/>
        <family val="1"/>
      </rPr>
      <t xml:space="preserve">30.06.2015r.                w zł     </t>
    </r>
  </si>
  <si>
    <t xml:space="preserve">wykonanie za 6 miesięcy              w zł            </t>
  </si>
  <si>
    <t xml:space="preserve">wykonanie za 6 miesięcy           w zł            </t>
  </si>
  <si>
    <t xml:space="preserve">plan po zmianach wg stanu na 30.06.2015r.w zł  </t>
  </si>
  <si>
    <t xml:space="preserve">wykonanie            za 6 miesięcy                                w zł            </t>
  </si>
  <si>
    <t>STAN NALEŻNOŚCI I ZOBOWIĄZAŃ NA DZIEŃ 30.06.2015r.</t>
  </si>
  <si>
    <t>Stan na 30.06.2015r.</t>
  </si>
  <si>
    <t>Marszałek Województwa Pomorskiego</t>
  </si>
  <si>
    <t>Premiery</t>
  </si>
  <si>
    <t>Muzeum Historii Polski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</si>
</sst>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"/>
    <numFmt numFmtId="169" formatCode="[$€-2]\ #,##0.00_);[Red]\([$€-2]\ #,##0.00\)"/>
  </numFmts>
  <fonts count="16">
    <font>
      <sz val="10"/>
      <name val="Arial CE"/>
      <family val="0"/>
    </font>
    <font>
      <b/>
      <sz val="11"/>
      <name val="Times New Roman"/>
      <family val="1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sz val="12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7" fontId="0" fillId="0" borderId="1" xfId="19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167" fontId="4" fillId="0" borderId="1" xfId="19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67" fontId="0" fillId="0" borderId="2" xfId="19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vertical="center"/>
    </xf>
    <xf numFmtId="167" fontId="2" fillId="0" borderId="1" xfId="19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justify"/>
    </xf>
    <xf numFmtId="3" fontId="6" fillId="0" borderId="0" xfId="0" applyNumberFormat="1" applyFont="1" applyAlignment="1">
      <alignment/>
    </xf>
    <xf numFmtId="3" fontId="2" fillId="0" borderId="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7" fontId="4" fillId="0" borderId="1" xfId="19" applyNumberFormat="1" applyFont="1" applyBorder="1" applyAlignment="1">
      <alignment/>
    </xf>
    <xf numFmtId="0" fontId="6" fillId="0" borderId="1" xfId="0" applyFont="1" applyBorder="1" applyAlignment="1">
      <alignment wrapText="1"/>
    </xf>
    <xf numFmtId="167" fontId="6" fillId="0" borderId="1" xfId="19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7" fontId="0" fillId="0" borderId="0" xfId="19" applyNumberFormat="1" applyFont="1" applyBorder="1" applyAlignment="1">
      <alignment/>
    </xf>
    <xf numFmtId="0" fontId="0" fillId="0" borderId="1" xfId="0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68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7" fontId="0" fillId="0" borderId="1" xfId="19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wrapText="1"/>
    </xf>
    <xf numFmtId="167" fontId="6" fillId="0" borderId="1" xfId="19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67" fontId="0" fillId="0" borderId="1" xfId="19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2" xfId="0" applyNumberFormat="1" applyFont="1" applyFill="1" applyBorder="1" applyAlignment="1">
      <alignment/>
    </xf>
    <xf numFmtId="167" fontId="0" fillId="0" borderId="2" xfId="19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3" fontId="2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1" xfId="0" applyFont="1" applyFill="1" applyBorder="1" applyAlignment="1">
      <alignment wrapText="1"/>
    </xf>
    <xf numFmtId="167" fontId="2" fillId="0" borderId="2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14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2">
      <selection activeCell="A18" sqref="A18"/>
    </sheetView>
  </sheetViews>
  <sheetFormatPr defaultColWidth="9.00390625" defaultRowHeight="12.75"/>
  <cols>
    <col min="9" max="9" width="14.75390625" style="0" customWidth="1"/>
  </cols>
  <sheetData>
    <row r="2" spans="7:9" s="25" customFormat="1" ht="12.75">
      <c r="G2" s="44"/>
      <c r="H2" s="44"/>
      <c r="I2" s="145"/>
    </row>
    <row r="5" ht="12.75">
      <c r="G5" s="51"/>
    </row>
    <row r="17" spans="1:9" ht="141" customHeight="1">
      <c r="A17" s="150" t="s">
        <v>146</v>
      </c>
      <c r="B17" s="150"/>
      <c r="C17" s="150"/>
      <c r="D17" s="150"/>
      <c r="E17" s="150"/>
      <c r="F17" s="150"/>
      <c r="G17" s="150"/>
      <c r="H17" s="150"/>
      <c r="I17" s="150"/>
    </row>
    <row r="18" spans="1:9" ht="30.7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30.75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30.75">
      <c r="A20" s="50"/>
      <c r="B20" s="50"/>
      <c r="C20" s="50"/>
      <c r="D20" s="50"/>
      <c r="E20" s="50"/>
      <c r="F20" s="50"/>
      <c r="G20" s="50"/>
      <c r="H20" s="50"/>
      <c r="I20" s="50"/>
    </row>
    <row r="21" ht="15.75">
      <c r="A21" s="49"/>
    </row>
    <row r="22" ht="15.75">
      <c r="A22" s="49"/>
    </row>
    <row r="23" ht="15.75">
      <c r="A23" s="49"/>
    </row>
  </sheetData>
  <mergeCells count="1">
    <mergeCell ref="A17:I17"/>
  </mergeCells>
  <printOptions/>
  <pageMargins left="0.87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E55"/>
  <sheetViews>
    <sheetView workbookViewId="0" topLeftCell="A19">
      <selection activeCell="E54" sqref="E54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37.5" customHeight="1">
      <c r="A1" s="151" t="s">
        <v>44</v>
      </c>
      <c r="B1" s="151"/>
      <c r="C1" s="151"/>
      <c r="D1" s="151"/>
      <c r="E1" s="151"/>
    </row>
    <row r="2" spans="1:5" ht="68.25" customHeight="1">
      <c r="A2" s="72" t="s">
        <v>14</v>
      </c>
      <c r="B2" s="73" t="s">
        <v>1</v>
      </c>
      <c r="C2" s="74" t="s">
        <v>147</v>
      </c>
      <c r="D2" s="74" t="s">
        <v>148</v>
      </c>
      <c r="E2" s="81" t="s">
        <v>143</v>
      </c>
    </row>
    <row r="3" spans="1:5" s="24" customFormat="1" ht="12" customHeight="1">
      <c r="A3" s="22">
        <v>1</v>
      </c>
      <c r="B3" s="23">
        <v>2</v>
      </c>
      <c r="C3" s="23">
        <v>3</v>
      </c>
      <c r="D3" s="23">
        <v>4</v>
      </c>
      <c r="E3" s="22">
        <v>5</v>
      </c>
    </row>
    <row r="4" spans="1:5" ht="16.5" customHeight="1">
      <c r="A4" s="4" t="s">
        <v>2</v>
      </c>
      <c r="B4" s="5" t="s">
        <v>57</v>
      </c>
      <c r="C4" s="26">
        <f>C5+C10+C14+C15+C16</f>
        <v>6915188</v>
      </c>
      <c r="D4" s="26">
        <f>D5+D10+D14+D15+D16</f>
        <v>3895674</v>
      </c>
      <c r="E4" s="7">
        <f aca="true" t="shared" si="0" ref="E4:E40">D4/C4</f>
        <v>0.5633504107191302</v>
      </c>
    </row>
    <row r="5" spans="1:5" ht="18" customHeight="1">
      <c r="A5" s="3">
        <v>1</v>
      </c>
      <c r="B5" s="37" t="s">
        <v>58</v>
      </c>
      <c r="C5" s="8">
        <f>SUM(C7:C9)</f>
        <v>5550188</v>
      </c>
      <c r="D5" s="8">
        <f>SUM(D7:D9)</f>
        <v>3130848</v>
      </c>
      <c r="E5" s="7">
        <f t="shared" si="0"/>
        <v>0.5640976485841561</v>
      </c>
    </row>
    <row r="6" spans="1:5" ht="15" customHeight="1">
      <c r="A6" s="3"/>
      <c r="B6" s="42" t="s">
        <v>59</v>
      </c>
      <c r="C6" s="8"/>
      <c r="D6" s="8"/>
      <c r="E6" s="7"/>
    </row>
    <row r="7" spans="1:5" ht="18" customHeight="1">
      <c r="A7" s="3"/>
      <c r="B7" s="42" t="s">
        <v>4</v>
      </c>
      <c r="C7" s="8">
        <v>4535928</v>
      </c>
      <c r="D7" s="8">
        <v>2116588</v>
      </c>
      <c r="E7" s="7">
        <f t="shared" si="0"/>
        <v>0.46662733623637764</v>
      </c>
    </row>
    <row r="8" spans="1:5" ht="18" customHeight="1">
      <c r="A8" s="3"/>
      <c r="B8" s="42" t="s">
        <v>60</v>
      </c>
      <c r="C8" s="8">
        <v>1014260</v>
      </c>
      <c r="D8" s="8">
        <v>1014260</v>
      </c>
      <c r="E8" s="7">
        <f t="shared" si="0"/>
        <v>1</v>
      </c>
    </row>
    <row r="9" spans="1:5" ht="18" customHeight="1">
      <c r="A9" s="3"/>
      <c r="B9" s="42" t="s">
        <v>61</v>
      </c>
      <c r="C9" s="8"/>
      <c r="D9" s="8"/>
      <c r="E9" s="7"/>
    </row>
    <row r="10" spans="1:5" ht="18" customHeight="1">
      <c r="A10" s="3">
        <v>2</v>
      </c>
      <c r="B10" s="37" t="s">
        <v>62</v>
      </c>
      <c r="C10" s="8">
        <f>C12+C13</f>
        <v>109000</v>
      </c>
      <c r="D10" s="8">
        <f>D12+D13</f>
        <v>109000</v>
      </c>
      <c r="E10" s="7">
        <f t="shared" si="0"/>
        <v>1</v>
      </c>
    </row>
    <row r="11" spans="1:5" s="11" customFormat="1" ht="15.75" customHeight="1">
      <c r="A11" s="3"/>
      <c r="B11" s="42" t="s">
        <v>59</v>
      </c>
      <c r="C11" s="8"/>
      <c r="D11" s="8"/>
      <c r="E11" s="7"/>
    </row>
    <row r="12" spans="1:5" s="11" customFormat="1" ht="15" customHeight="1">
      <c r="A12" s="3"/>
      <c r="B12" s="42" t="s">
        <v>63</v>
      </c>
      <c r="C12" s="8">
        <v>104000</v>
      </c>
      <c r="D12" s="8">
        <v>104000</v>
      </c>
      <c r="E12" s="7">
        <f t="shared" si="0"/>
        <v>1</v>
      </c>
    </row>
    <row r="13" spans="1:5" s="2" customFormat="1" ht="18" customHeight="1">
      <c r="A13" s="3"/>
      <c r="B13" s="42" t="s">
        <v>154</v>
      </c>
      <c r="C13" s="8">
        <v>5000</v>
      </c>
      <c r="D13" s="8">
        <v>5000</v>
      </c>
      <c r="E13" s="7">
        <f t="shared" si="0"/>
        <v>1</v>
      </c>
    </row>
    <row r="14" spans="1:5" s="14" customFormat="1" ht="18" customHeight="1">
      <c r="A14" s="3">
        <v>3</v>
      </c>
      <c r="B14" s="37" t="s">
        <v>48</v>
      </c>
      <c r="C14" s="8">
        <v>1200000</v>
      </c>
      <c r="D14" s="8">
        <v>618512</v>
      </c>
      <c r="E14" s="7">
        <f t="shared" si="0"/>
        <v>0.5154266666666667</v>
      </c>
    </row>
    <row r="15" spans="1:5" s="2" customFormat="1" ht="16.5" customHeight="1">
      <c r="A15" s="3">
        <v>4</v>
      </c>
      <c r="B15" s="37" t="s">
        <v>26</v>
      </c>
      <c r="C15" s="8">
        <v>6000</v>
      </c>
      <c r="D15" s="8">
        <v>2941</v>
      </c>
      <c r="E15" s="7">
        <f t="shared" si="0"/>
        <v>0.49016666666666664</v>
      </c>
    </row>
    <row r="16" spans="1:5" s="18" customFormat="1" ht="15" customHeight="1">
      <c r="A16" s="3">
        <v>5</v>
      </c>
      <c r="B16" s="37" t="s">
        <v>65</v>
      </c>
      <c r="C16" s="8">
        <v>50000</v>
      </c>
      <c r="D16" s="8">
        <v>34373</v>
      </c>
      <c r="E16" s="7">
        <f t="shared" si="0"/>
        <v>0.68746</v>
      </c>
    </row>
    <row r="17" spans="1:5" s="2" customFormat="1" ht="18" customHeight="1">
      <c r="A17" s="4" t="s">
        <v>5</v>
      </c>
      <c r="B17" s="5" t="s">
        <v>66</v>
      </c>
      <c r="C17" s="26">
        <f>SUM(C18,C23,C24,C25,C27,C29,C31)</f>
        <v>7029610</v>
      </c>
      <c r="D17" s="26">
        <f>D18+D23+D24+D25+D27+D29+D31</f>
        <v>3970523</v>
      </c>
      <c r="E17" s="7">
        <f t="shared" si="0"/>
        <v>0.5648283475185679</v>
      </c>
    </row>
    <row r="18" spans="1:5" s="11" customFormat="1" ht="18" customHeight="1">
      <c r="A18" s="3">
        <v>1</v>
      </c>
      <c r="B18" s="75" t="s">
        <v>67</v>
      </c>
      <c r="C18" s="8">
        <f>SUM(C20:C22)</f>
        <v>3950000</v>
      </c>
      <c r="D18" s="8">
        <f>SUM(D20:D22)</f>
        <v>1934438</v>
      </c>
      <c r="E18" s="7">
        <f t="shared" si="0"/>
        <v>0.4897311392405063</v>
      </c>
    </row>
    <row r="19" spans="1:5" s="2" customFormat="1" ht="18" customHeight="1">
      <c r="A19" s="3"/>
      <c r="B19" s="42" t="s">
        <v>59</v>
      </c>
      <c r="C19" s="8"/>
      <c r="D19" s="8"/>
      <c r="E19" s="7"/>
    </row>
    <row r="20" spans="1:5" s="2" customFormat="1" ht="18" customHeight="1">
      <c r="A20" s="56"/>
      <c r="B20" s="57" t="s">
        <v>7</v>
      </c>
      <c r="C20" s="27">
        <v>2600000</v>
      </c>
      <c r="D20" s="27">
        <v>1114848</v>
      </c>
      <c r="E20" s="7">
        <f t="shared" si="0"/>
        <v>0.4287876923076923</v>
      </c>
    </row>
    <row r="21" spans="1:5" s="2" customFormat="1" ht="18" customHeight="1">
      <c r="A21" s="56"/>
      <c r="B21" s="57" t="s">
        <v>19</v>
      </c>
      <c r="C21" s="27"/>
      <c r="D21" s="27"/>
      <c r="E21" s="7"/>
    </row>
    <row r="22" spans="1:5" s="2" customFormat="1" ht="18" customHeight="1">
      <c r="A22" s="56"/>
      <c r="B22" s="57" t="s">
        <v>31</v>
      </c>
      <c r="C22" s="27">
        <v>1350000</v>
      </c>
      <c r="D22" s="27">
        <v>819590</v>
      </c>
      <c r="E22" s="7">
        <f t="shared" si="0"/>
        <v>0.6071037037037037</v>
      </c>
    </row>
    <row r="23" spans="1:5" s="2" customFormat="1" ht="30.75" customHeight="1">
      <c r="A23" s="3">
        <v>2</v>
      </c>
      <c r="B23" s="58" t="s">
        <v>8</v>
      </c>
      <c r="C23" s="8">
        <v>555000</v>
      </c>
      <c r="D23" s="8">
        <v>259949</v>
      </c>
      <c r="E23" s="7">
        <f t="shared" si="0"/>
        <v>0.46837657657657655</v>
      </c>
    </row>
    <row r="24" spans="1:5" s="2" customFormat="1" ht="18" customHeight="1">
      <c r="A24" s="3">
        <v>3</v>
      </c>
      <c r="B24" s="58" t="s">
        <v>15</v>
      </c>
      <c r="C24" s="27">
        <v>63500</v>
      </c>
      <c r="D24" s="27">
        <v>44578</v>
      </c>
      <c r="E24" s="7">
        <f t="shared" si="0"/>
        <v>0.702015748031496</v>
      </c>
    </row>
    <row r="25" spans="1:5" s="2" customFormat="1" ht="18" customHeight="1">
      <c r="A25" s="3">
        <v>4</v>
      </c>
      <c r="B25" s="75" t="s">
        <v>68</v>
      </c>
      <c r="C25" s="8">
        <v>1806000</v>
      </c>
      <c r="D25" s="8">
        <v>1325461</v>
      </c>
      <c r="E25" s="7">
        <f t="shared" si="0"/>
        <v>0.733920819490587</v>
      </c>
    </row>
    <row r="26" spans="1:5" s="2" customFormat="1" ht="15" customHeight="1">
      <c r="A26" s="47"/>
      <c r="B26" s="57" t="s">
        <v>69</v>
      </c>
      <c r="C26" s="8">
        <v>200000</v>
      </c>
      <c r="D26" s="8">
        <v>65070</v>
      </c>
      <c r="E26" s="7">
        <f t="shared" si="0"/>
        <v>0.32535</v>
      </c>
    </row>
    <row r="27" spans="1:5" s="14" customFormat="1" ht="15.75" customHeight="1">
      <c r="A27" s="3">
        <v>5</v>
      </c>
      <c r="B27" s="57" t="s">
        <v>37</v>
      </c>
      <c r="C27" s="8">
        <v>110</v>
      </c>
      <c r="D27" s="8"/>
      <c r="E27" s="7">
        <f>D27/C27</f>
        <v>0</v>
      </c>
    </row>
    <row r="28" spans="1:5" s="14" customFormat="1" ht="15" customHeight="1">
      <c r="A28" s="47"/>
      <c r="B28" s="57" t="s">
        <v>71</v>
      </c>
      <c r="C28" s="8"/>
      <c r="D28" s="8"/>
      <c r="E28" s="7"/>
    </row>
    <row r="29" spans="1:5" s="2" customFormat="1" ht="12.75">
      <c r="A29" s="3">
        <v>6</v>
      </c>
      <c r="B29" s="58" t="s">
        <v>72</v>
      </c>
      <c r="C29" s="8">
        <v>155000</v>
      </c>
      <c r="D29" s="8">
        <v>69107</v>
      </c>
      <c r="E29" s="7">
        <f t="shared" si="0"/>
        <v>0.4458516129032258</v>
      </c>
    </row>
    <row r="30" spans="1:5" s="18" customFormat="1" ht="25.5">
      <c r="A30" s="56"/>
      <c r="B30" s="57" t="s">
        <v>73</v>
      </c>
      <c r="C30" s="27">
        <v>5000</v>
      </c>
      <c r="D30" s="27">
        <v>3170</v>
      </c>
      <c r="E30" s="7">
        <f t="shared" si="0"/>
        <v>0.634</v>
      </c>
    </row>
    <row r="31" spans="1:5" s="2" customFormat="1" ht="18" customHeight="1">
      <c r="A31" s="56">
        <v>7</v>
      </c>
      <c r="B31" s="58" t="s">
        <v>74</v>
      </c>
      <c r="C31" s="27">
        <v>500000</v>
      </c>
      <c r="D31" s="27">
        <v>336990</v>
      </c>
      <c r="E31" s="7">
        <f t="shared" si="0"/>
        <v>0.67398</v>
      </c>
    </row>
    <row r="32" spans="1:5" s="11" customFormat="1" ht="18" customHeight="1">
      <c r="A32" s="76" t="s">
        <v>10</v>
      </c>
      <c r="B32" s="19" t="s">
        <v>75</v>
      </c>
      <c r="C32" s="53">
        <f>C4-C17</f>
        <v>-114422</v>
      </c>
      <c r="D32" s="53">
        <f>D4-D17</f>
        <v>-74849</v>
      </c>
      <c r="E32" s="46">
        <f t="shared" si="0"/>
        <v>0.6541486777018406</v>
      </c>
    </row>
    <row r="33" spans="1:5" s="2" customFormat="1" ht="18" customHeight="1">
      <c r="A33" s="76" t="s">
        <v>41</v>
      </c>
      <c r="B33" s="77" t="s">
        <v>56</v>
      </c>
      <c r="C33" s="78"/>
      <c r="D33" s="78"/>
      <c r="E33" s="7"/>
    </row>
    <row r="34" spans="1:5" s="16" customFormat="1" ht="18" customHeight="1">
      <c r="A34" s="76" t="s">
        <v>12</v>
      </c>
      <c r="B34" s="77" t="s">
        <v>76</v>
      </c>
      <c r="C34" s="78">
        <f>C32-C33</f>
        <v>-114422</v>
      </c>
      <c r="D34" s="78">
        <f>D32-D33</f>
        <v>-74849</v>
      </c>
      <c r="E34" s="7">
        <f t="shared" si="0"/>
        <v>0.6541486777018406</v>
      </c>
    </row>
    <row r="35" spans="1:5" s="2" customFormat="1" ht="18" customHeight="1">
      <c r="A35" s="4" t="s">
        <v>54</v>
      </c>
      <c r="B35" s="79" t="s">
        <v>55</v>
      </c>
      <c r="C35" s="26">
        <f>C36+C37+C38</f>
        <v>1238000</v>
      </c>
      <c r="D35" s="26">
        <f>D36+D37+D38</f>
        <v>248119</v>
      </c>
      <c r="E35" s="7">
        <f t="shared" si="0"/>
        <v>0.20041922455573505</v>
      </c>
    </row>
    <row r="36" spans="1:5" s="2" customFormat="1" ht="18" customHeight="1">
      <c r="A36" s="3">
        <v>1</v>
      </c>
      <c r="B36" s="57" t="s">
        <v>77</v>
      </c>
      <c r="C36" s="8">
        <v>988000</v>
      </c>
      <c r="D36" s="8">
        <v>248119</v>
      </c>
      <c r="E36" s="7">
        <f t="shared" si="0"/>
        <v>0.2511325910931174</v>
      </c>
    </row>
    <row r="37" spans="1:5" s="2" customFormat="1" ht="18" customHeight="1">
      <c r="A37" s="3">
        <v>2</v>
      </c>
      <c r="B37" s="57" t="s">
        <v>18</v>
      </c>
      <c r="C37" s="8"/>
      <c r="D37" s="8"/>
      <c r="E37" s="7"/>
    </row>
    <row r="38" spans="1:5" s="2" customFormat="1" ht="18" customHeight="1">
      <c r="A38" s="3">
        <v>3</v>
      </c>
      <c r="B38" s="57" t="s">
        <v>78</v>
      </c>
      <c r="C38" s="8">
        <v>250000</v>
      </c>
      <c r="D38" s="8"/>
      <c r="E38" s="7">
        <f>D38/C38</f>
        <v>0</v>
      </c>
    </row>
    <row r="39" spans="1:5" s="2" customFormat="1" ht="12.75">
      <c r="A39" s="4" t="s">
        <v>79</v>
      </c>
      <c r="B39" s="77" t="s">
        <v>80</v>
      </c>
      <c r="C39" s="26"/>
      <c r="D39" s="26"/>
      <c r="E39" s="7"/>
    </row>
    <row r="40" spans="1:5" s="2" customFormat="1" ht="27" customHeight="1">
      <c r="A40" s="4" t="s">
        <v>81</v>
      </c>
      <c r="B40" s="77" t="s">
        <v>11</v>
      </c>
      <c r="C40" s="8">
        <v>57</v>
      </c>
      <c r="D40" s="8">
        <v>53</v>
      </c>
      <c r="E40" s="7">
        <f t="shared" si="0"/>
        <v>0.9298245614035088</v>
      </c>
    </row>
    <row r="41" spans="1:5" ht="12.75">
      <c r="A41" s="4" t="s">
        <v>82</v>
      </c>
      <c r="B41" s="77" t="s">
        <v>83</v>
      </c>
      <c r="C41" s="8"/>
      <c r="D41" s="8"/>
      <c r="E41" s="7"/>
    </row>
    <row r="42" spans="1:5" ht="12.75">
      <c r="A42" s="56">
        <v>1</v>
      </c>
      <c r="B42" s="65" t="s">
        <v>84</v>
      </c>
      <c r="C42" s="27">
        <v>516365</v>
      </c>
      <c r="D42" s="27">
        <v>516365</v>
      </c>
      <c r="E42" s="66">
        <f>D42/C42</f>
        <v>1</v>
      </c>
    </row>
    <row r="43" spans="1:5" ht="12.75">
      <c r="A43" s="56">
        <v>2</v>
      </c>
      <c r="B43" s="65" t="s">
        <v>85</v>
      </c>
      <c r="C43" s="27">
        <v>500000</v>
      </c>
      <c r="D43" s="27">
        <v>728182</v>
      </c>
      <c r="E43" s="66">
        <f>D43/C43</f>
        <v>1.456364</v>
      </c>
    </row>
    <row r="44" spans="1:5" ht="12.75">
      <c r="A44" s="4" t="s">
        <v>86</v>
      </c>
      <c r="B44" s="77" t="s">
        <v>87</v>
      </c>
      <c r="C44" s="26"/>
      <c r="D44" s="26"/>
      <c r="E44" s="46"/>
    </row>
    <row r="45" spans="1:5" ht="12.75">
      <c r="A45" s="56">
        <v>1</v>
      </c>
      <c r="B45" s="65" t="s">
        <v>88</v>
      </c>
      <c r="C45" s="27">
        <v>130041</v>
      </c>
      <c r="D45" s="27">
        <v>130041</v>
      </c>
      <c r="E45" s="66">
        <f>D45/C45</f>
        <v>1</v>
      </c>
    </row>
    <row r="46" spans="1:5" ht="12.75">
      <c r="A46" s="56"/>
      <c r="B46" s="65" t="s">
        <v>89</v>
      </c>
      <c r="C46" s="27">
        <v>7746</v>
      </c>
      <c r="D46" s="27">
        <v>5770</v>
      </c>
      <c r="E46" s="66">
        <f>D46/C46</f>
        <v>0.7449005938548928</v>
      </c>
    </row>
    <row r="47" spans="1:5" ht="12.75">
      <c r="A47" s="56">
        <v>2</v>
      </c>
      <c r="B47" s="65" t="s">
        <v>90</v>
      </c>
      <c r="C47" s="27">
        <v>131000</v>
      </c>
      <c r="D47" s="27">
        <v>198459</v>
      </c>
      <c r="E47" s="66">
        <f aca="true" t="shared" si="1" ref="E47:E55">D47/C47</f>
        <v>1.5149541984732824</v>
      </c>
    </row>
    <row r="48" spans="1:5" ht="12.75">
      <c r="A48" s="56"/>
      <c r="B48" s="65" t="s">
        <v>91</v>
      </c>
      <c r="C48" s="27"/>
      <c r="D48" s="27"/>
      <c r="E48" s="66"/>
    </row>
    <row r="49" spans="1:5" ht="12.75">
      <c r="A49" s="4" t="s">
        <v>92</v>
      </c>
      <c r="B49" s="77" t="s">
        <v>93</v>
      </c>
      <c r="C49" s="26"/>
      <c r="D49" s="26"/>
      <c r="E49" s="66"/>
    </row>
    <row r="50" spans="1:5" ht="12.75">
      <c r="A50" s="56">
        <v>1</v>
      </c>
      <c r="B50" s="65" t="s">
        <v>94</v>
      </c>
      <c r="C50" s="27">
        <v>205307</v>
      </c>
      <c r="D50" s="27">
        <v>205307</v>
      </c>
      <c r="E50" s="66">
        <f t="shared" si="1"/>
        <v>1</v>
      </c>
    </row>
    <row r="51" spans="1:5" ht="12.75">
      <c r="A51" s="56"/>
      <c r="B51" s="65" t="s">
        <v>89</v>
      </c>
      <c r="C51" s="27"/>
      <c r="D51" s="27"/>
      <c r="E51" s="66"/>
    </row>
    <row r="52" spans="1:5" ht="12.75">
      <c r="A52" s="56">
        <v>2</v>
      </c>
      <c r="B52" s="65" t="s">
        <v>95</v>
      </c>
      <c r="C52" s="27">
        <v>210000</v>
      </c>
      <c r="D52" s="27">
        <v>500857</v>
      </c>
      <c r="E52" s="66">
        <f t="shared" si="1"/>
        <v>2.3850333333333333</v>
      </c>
    </row>
    <row r="53" spans="1:5" ht="12.75">
      <c r="A53" s="56"/>
      <c r="B53" s="65" t="s">
        <v>89</v>
      </c>
      <c r="C53" s="27"/>
      <c r="D53" s="27"/>
      <c r="E53" s="66"/>
    </row>
    <row r="54" spans="1:5" ht="12.75">
      <c r="A54" s="4" t="s">
        <v>96</v>
      </c>
      <c r="B54" s="5" t="s">
        <v>13</v>
      </c>
      <c r="C54" s="80"/>
      <c r="D54" s="80"/>
      <c r="E54" s="66"/>
    </row>
    <row r="55" spans="1:5" ht="12.75">
      <c r="A55" s="1"/>
      <c r="B55" s="146" t="s">
        <v>155</v>
      </c>
      <c r="C55" s="1">
        <v>6</v>
      </c>
      <c r="D55" s="1">
        <v>3</v>
      </c>
      <c r="E55" s="66">
        <f t="shared" si="1"/>
        <v>0.5</v>
      </c>
    </row>
  </sheetData>
  <mergeCells count="1">
    <mergeCell ref="A1:E1"/>
  </mergeCells>
  <printOptions/>
  <pageMargins left="0.75" right="0.75" top="0.7" bottom="0.69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G54"/>
  <sheetViews>
    <sheetView workbookViewId="0" topLeftCell="A19">
      <selection activeCell="E54" sqref="E54"/>
    </sheetView>
  </sheetViews>
  <sheetFormatPr defaultColWidth="9.00390625" defaultRowHeight="12.75"/>
  <cols>
    <col min="1" max="1" width="5.00390625" style="25" customWidth="1"/>
    <col min="2" max="2" width="41.00390625" style="25" customWidth="1"/>
    <col min="3" max="3" width="16.125" style="25" customWidth="1"/>
    <col min="4" max="4" width="15.25390625" style="25" customWidth="1"/>
    <col min="5" max="16384" width="9.125" style="25" customWidth="1"/>
  </cols>
  <sheetData>
    <row r="1" spans="1:5" ht="27" customHeight="1">
      <c r="A1" s="152" t="s">
        <v>43</v>
      </c>
      <c r="B1" s="152"/>
      <c r="C1" s="152"/>
      <c r="D1" s="152"/>
      <c r="E1" s="152"/>
    </row>
    <row r="2" spans="1:5" s="82" customFormat="1" ht="70.5" customHeight="1">
      <c r="A2" s="73" t="s">
        <v>14</v>
      </c>
      <c r="B2" s="73" t="s">
        <v>1</v>
      </c>
      <c r="C2" s="74" t="s">
        <v>147</v>
      </c>
      <c r="D2" s="74" t="s">
        <v>149</v>
      </c>
      <c r="E2" s="81" t="s">
        <v>143</v>
      </c>
    </row>
    <row r="3" spans="1:5" s="85" customFormat="1" ht="12.75" customHeight="1">
      <c r="A3" s="83">
        <v>1</v>
      </c>
      <c r="B3" s="84">
        <v>2</v>
      </c>
      <c r="C3" s="84">
        <v>3</v>
      </c>
      <c r="D3" s="84">
        <v>4</v>
      </c>
      <c r="E3" s="83">
        <v>5</v>
      </c>
    </row>
    <row r="4" spans="1:5" ht="16.5" customHeight="1">
      <c r="A4" s="4" t="s">
        <v>2</v>
      </c>
      <c r="B4" s="5" t="s">
        <v>57</v>
      </c>
      <c r="C4" s="26">
        <f>C5+C10+C14+C15+C16</f>
        <v>6703502</v>
      </c>
      <c r="D4" s="26">
        <f>D5+D10+D14+D15+D16</f>
        <v>5149964</v>
      </c>
      <c r="E4" s="7">
        <f aca="true" t="shared" si="0" ref="E4:E40">D4/C4</f>
        <v>0.7682497894384159</v>
      </c>
    </row>
    <row r="5" spans="1:5" ht="14.25" customHeight="1">
      <c r="A5" s="3">
        <v>1</v>
      </c>
      <c r="B5" s="37" t="s">
        <v>58</v>
      </c>
      <c r="C5" s="8">
        <f>SUM(C7:C9)</f>
        <v>5990855</v>
      </c>
      <c r="D5" s="8">
        <f>SUM(D7:D9)</f>
        <v>4753465</v>
      </c>
      <c r="E5" s="7">
        <f t="shared" si="0"/>
        <v>0.793453522076565</v>
      </c>
    </row>
    <row r="6" spans="1:5" ht="14.25" customHeight="1">
      <c r="A6" s="3"/>
      <c r="B6" s="42" t="s">
        <v>59</v>
      </c>
      <c r="C6" s="8"/>
      <c r="D6" s="8"/>
      <c r="E6" s="7"/>
    </row>
    <row r="7" spans="1:5" ht="15.75" customHeight="1">
      <c r="A7" s="3"/>
      <c r="B7" s="42" t="s">
        <v>4</v>
      </c>
      <c r="C7" s="8">
        <v>2610037</v>
      </c>
      <c r="D7" s="8">
        <v>1452000</v>
      </c>
      <c r="E7" s="7">
        <f t="shared" si="0"/>
        <v>0.556313952637453</v>
      </c>
    </row>
    <row r="8" spans="1:5" ht="14.25" customHeight="1">
      <c r="A8" s="3"/>
      <c r="B8" s="42" t="s">
        <v>60</v>
      </c>
      <c r="C8" s="8">
        <v>3334977</v>
      </c>
      <c r="D8" s="8">
        <v>3265967</v>
      </c>
      <c r="E8" s="7">
        <f t="shared" si="0"/>
        <v>0.979307203617896</v>
      </c>
    </row>
    <row r="9" spans="1:5" ht="15.75" customHeight="1">
      <c r="A9" s="3"/>
      <c r="B9" s="42" t="s">
        <v>61</v>
      </c>
      <c r="C9" s="8">
        <v>45841</v>
      </c>
      <c r="D9" s="8">
        <v>35498</v>
      </c>
      <c r="E9" s="7">
        <f t="shared" si="0"/>
        <v>0.7743722868174778</v>
      </c>
    </row>
    <row r="10" spans="1:5" ht="15.75" customHeight="1">
      <c r="A10" s="3">
        <v>2</v>
      </c>
      <c r="B10" s="37" t="s">
        <v>62</v>
      </c>
      <c r="C10" s="8">
        <f>C12+C13</f>
        <v>188000</v>
      </c>
      <c r="D10" s="8">
        <v>198000</v>
      </c>
      <c r="E10" s="7">
        <f t="shared" si="0"/>
        <v>1.053191489361702</v>
      </c>
    </row>
    <row r="11" spans="1:5" ht="15" customHeight="1">
      <c r="A11" s="3"/>
      <c r="B11" s="42" t="s">
        <v>59</v>
      </c>
      <c r="C11" s="8"/>
      <c r="D11" s="8"/>
      <c r="E11" s="7"/>
    </row>
    <row r="12" spans="1:5" ht="15.75" customHeight="1">
      <c r="A12" s="3"/>
      <c r="B12" s="42" t="s">
        <v>63</v>
      </c>
      <c r="C12" s="8">
        <v>188000</v>
      </c>
      <c r="D12" s="8">
        <v>198000</v>
      </c>
      <c r="E12" s="7">
        <f t="shared" si="0"/>
        <v>1.053191489361702</v>
      </c>
    </row>
    <row r="13" spans="1:5" ht="15" customHeight="1">
      <c r="A13" s="3"/>
      <c r="B13" s="42" t="s">
        <v>64</v>
      </c>
      <c r="C13" s="8"/>
      <c r="D13" s="8"/>
      <c r="E13" s="7"/>
    </row>
    <row r="14" spans="1:5" ht="15.75" customHeight="1">
      <c r="A14" s="3">
        <v>3</v>
      </c>
      <c r="B14" s="37" t="s">
        <v>48</v>
      </c>
      <c r="C14" s="8">
        <v>300000</v>
      </c>
      <c r="D14" s="8">
        <v>146694</v>
      </c>
      <c r="E14" s="7">
        <f t="shared" si="0"/>
        <v>0.48898</v>
      </c>
    </row>
    <row r="15" spans="1:5" ht="15.75" customHeight="1">
      <c r="A15" s="3">
        <v>4</v>
      </c>
      <c r="B15" s="37" t="s">
        <v>26</v>
      </c>
      <c r="C15" s="8">
        <v>12067</v>
      </c>
      <c r="D15" s="8">
        <v>3225</v>
      </c>
      <c r="E15" s="7">
        <f t="shared" si="0"/>
        <v>0.2672578105577194</v>
      </c>
    </row>
    <row r="16" spans="1:5" s="11" customFormat="1" ht="15.75" customHeight="1">
      <c r="A16" s="3">
        <v>5</v>
      </c>
      <c r="B16" s="37" t="s">
        <v>65</v>
      </c>
      <c r="C16" s="8">
        <v>212580</v>
      </c>
      <c r="D16" s="8">
        <v>48580</v>
      </c>
      <c r="E16" s="7">
        <f t="shared" si="0"/>
        <v>0.22852573148932168</v>
      </c>
    </row>
    <row r="17" spans="1:5" s="11" customFormat="1" ht="30" customHeight="1">
      <c r="A17" s="4" t="s">
        <v>5</v>
      </c>
      <c r="B17" s="5" t="s">
        <v>66</v>
      </c>
      <c r="C17" s="26">
        <f>C18+C23+C24+C25+C27+C29+C31</f>
        <v>6869072</v>
      </c>
      <c r="D17" s="26">
        <f>D18+D23+D24+D25+D27+D29+D31</f>
        <v>2869236</v>
      </c>
      <c r="E17" s="7">
        <f t="shared" si="0"/>
        <v>0.4177035849966342</v>
      </c>
    </row>
    <row r="18" spans="1:7" s="2" customFormat="1" ht="18" customHeight="1">
      <c r="A18" s="3">
        <v>1</v>
      </c>
      <c r="B18" s="75" t="s">
        <v>67</v>
      </c>
      <c r="C18" s="8">
        <f>SUM(C20:C22)</f>
        <v>2284896</v>
      </c>
      <c r="D18" s="8">
        <f>SUM(D20:D22)</f>
        <v>886236</v>
      </c>
      <c r="E18" s="7">
        <f t="shared" si="0"/>
        <v>0.38786710642409983</v>
      </c>
      <c r="G18" s="48"/>
    </row>
    <row r="19" spans="1:6" s="14" customFormat="1" ht="18" customHeight="1">
      <c r="A19" s="3"/>
      <c r="B19" s="42" t="s">
        <v>59</v>
      </c>
      <c r="C19" s="8"/>
      <c r="D19" s="8"/>
      <c r="E19" s="7"/>
      <c r="F19" s="52"/>
    </row>
    <row r="20" spans="1:5" s="14" customFormat="1" ht="18" customHeight="1">
      <c r="A20" s="56"/>
      <c r="B20" s="57" t="s">
        <v>7</v>
      </c>
      <c r="C20" s="27">
        <v>704896</v>
      </c>
      <c r="D20" s="27">
        <v>283620</v>
      </c>
      <c r="E20" s="7">
        <f t="shared" si="0"/>
        <v>0.4023572271654258</v>
      </c>
    </row>
    <row r="21" spans="1:6" s="2" customFormat="1" ht="12.75">
      <c r="A21" s="56"/>
      <c r="B21" s="57" t="s">
        <v>19</v>
      </c>
      <c r="C21" s="27">
        <v>1250000</v>
      </c>
      <c r="D21" s="27">
        <v>482030</v>
      </c>
      <c r="E21" s="7">
        <f t="shared" si="0"/>
        <v>0.385624</v>
      </c>
      <c r="F21" s="48"/>
    </row>
    <row r="22" spans="1:5" s="18" customFormat="1" ht="12.75">
      <c r="A22" s="56"/>
      <c r="B22" s="57" t="s">
        <v>31</v>
      </c>
      <c r="C22" s="27">
        <v>330000</v>
      </c>
      <c r="D22" s="27">
        <v>120586</v>
      </c>
      <c r="E22" s="7">
        <f t="shared" si="0"/>
        <v>0.3654121212121212</v>
      </c>
    </row>
    <row r="23" spans="1:5" s="2" customFormat="1" ht="26.25" customHeight="1">
      <c r="A23" s="3">
        <v>2</v>
      </c>
      <c r="B23" s="58" t="s">
        <v>8</v>
      </c>
      <c r="C23" s="8">
        <v>138442</v>
      </c>
      <c r="D23" s="8">
        <v>52721</v>
      </c>
      <c r="E23" s="7">
        <f t="shared" si="0"/>
        <v>0.3808165152193698</v>
      </c>
    </row>
    <row r="24" spans="1:5" s="11" customFormat="1" ht="15" customHeight="1">
      <c r="A24" s="3">
        <v>3</v>
      </c>
      <c r="B24" s="58" t="s">
        <v>15</v>
      </c>
      <c r="C24" s="27">
        <v>13856</v>
      </c>
      <c r="D24" s="27">
        <v>14130</v>
      </c>
      <c r="E24" s="7">
        <f t="shared" si="0"/>
        <v>1.0197748267898383</v>
      </c>
    </row>
    <row r="25" spans="1:5" s="2" customFormat="1" ht="18" customHeight="1">
      <c r="A25" s="3">
        <v>4</v>
      </c>
      <c r="B25" s="75" t="s">
        <v>68</v>
      </c>
      <c r="C25" s="8">
        <v>3925213</v>
      </c>
      <c r="D25" s="8">
        <v>1814635</v>
      </c>
      <c r="E25" s="7">
        <f t="shared" si="0"/>
        <v>0.4623023005375759</v>
      </c>
    </row>
    <row r="26" spans="1:5" s="2" customFormat="1" ht="18" customHeight="1">
      <c r="A26" s="47"/>
      <c r="B26" s="57" t="s">
        <v>69</v>
      </c>
      <c r="C26" s="8"/>
      <c r="D26" s="8"/>
      <c r="E26" s="7"/>
    </row>
    <row r="27" spans="1:5" s="2" customFormat="1" ht="15" customHeight="1">
      <c r="A27" s="3">
        <v>5</v>
      </c>
      <c r="B27" s="57" t="s">
        <v>37</v>
      </c>
      <c r="C27" s="8">
        <v>2</v>
      </c>
      <c r="D27" s="8"/>
      <c r="E27" s="7"/>
    </row>
    <row r="28" spans="1:5" s="2" customFormat="1" ht="15.75" customHeight="1">
      <c r="A28" s="47"/>
      <c r="B28" s="57" t="s">
        <v>71</v>
      </c>
      <c r="C28" s="8"/>
      <c r="D28" s="8"/>
      <c r="E28" s="7"/>
    </row>
    <row r="29" spans="1:5" s="2" customFormat="1" ht="18" customHeight="1">
      <c r="A29" s="3">
        <v>6</v>
      </c>
      <c r="B29" s="58" t="s">
        <v>72</v>
      </c>
      <c r="C29" s="8">
        <v>165571</v>
      </c>
      <c r="D29" s="8">
        <v>32978</v>
      </c>
      <c r="E29" s="7">
        <f t="shared" si="0"/>
        <v>0.19917739217616612</v>
      </c>
    </row>
    <row r="30" spans="1:5" s="2" customFormat="1" ht="26.25" customHeight="1">
      <c r="A30" s="56"/>
      <c r="B30" s="57" t="s">
        <v>73</v>
      </c>
      <c r="C30" s="27">
        <v>44878</v>
      </c>
      <c r="D30" s="27">
        <v>820</v>
      </c>
      <c r="E30" s="7">
        <f t="shared" si="0"/>
        <v>0.018271758991042383</v>
      </c>
    </row>
    <row r="31" spans="1:5" s="2" customFormat="1" ht="16.5" customHeight="1">
      <c r="A31" s="56">
        <v>7</v>
      </c>
      <c r="B31" s="58" t="s">
        <v>74</v>
      </c>
      <c r="C31" s="27">
        <v>341092</v>
      </c>
      <c r="D31" s="27">
        <v>68536</v>
      </c>
      <c r="E31" s="7">
        <f t="shared" si="0"/>
        <v>0.2009311270859475</v>
      </c>
    </row>
    <row r="32" spans="1:5" s="14" customFormat="1" ht="12.75" customHeight="1">
      <c r="A32" s="76" t="s">
        <v>10</v>
      </c>
      <c r="B32" s="19" t="s">
        <v>75</v>
      </c>
      <c r="C32" s="53">
        <f>C4-C17</f>
        <v>-165570</v>
      </c>
      <c r="D32" s="53">
        <f>D4-D17</f>
        <v>2280728</v>
      </c>
      <c r="E32" s="7"/>
    </row>
    <row r="33" spans="1:5" s="14" customFormat="1" ht="14.25" customHeight="1">
      <c r="A33" s="76" t="s">
        <v>41</v>
      </c>
      <c r="B33" s="77" t="s">
        <v>56</v>
      </c>
      <c r="C33" s="78"/>
      <c r="D33" s="78"/>
      <c r="E33" s="7"/>
    </row>
    <row r="34" spans="1:5" s="2" customFormat="1" ht="12.75">
      <c r="A34" s="76" t="s">
        <v>12</v>
      </c>
      <c r="B34" s="77" t="s">
        <v>76</v>
      </c>
      <c r="C34" s="78">
        <f>C32-C33</f>
        <v>-165570</v>
      </c>
      <c r="D34" s="78">
        <f>D32-D33</f>
        <v>2280728</v>
      </c>
      <c r="E34" s="7"/>
    </row>
    <row r="35" spans="1:5" s="18" customFormat="1" ht="12.75">
      <c r="A35" s="4" t="s">
        <v>54</v>
      </c>
      <c r="B35" s="79" t="s">
        <v>55</v>
      </c>
      <c r="C35" s="26">
        <f>C36+C37+C38</f>
        <v>0</v>
      </c>
      <c r="D35" s="26">
        <f>D36+D37+D38</f>
        <v>0</v>
      </c>
      <c r="E35" s="7"/>
    </row>
    <row r="36" spans="1:5" s="2" customFormat="1" ht="18" customHeight="1">
      <c r="A36" s="3">
        <v>1</v>
      </c>
      <c r="B36" s="57" t="s">
        <v>77</v>
      </c>
      <c r="C36" s="8"/>
      <c r="D36" s="8"/>
      <c r="E36" s="7"/>
    </row>
    <row r="37" spans="1:5" s="11" customFormat="1" ht="14.25" customHeight="1">
      <c r="A37" s="3">
        <v>2</v>
      </c>
      <c r="B37" s="57" t="s">
        <v>18</v>
      </c>
      <c r="C37" s="8"/>
      <c r="D37" s="8"/>
      <c r="E37" s="7"/>
    </row>
    <row r="38" spans="1:5" s="2" customFormat="1" ht="13.5" customHeight="1">
      <c r="A38" s="3">
        <v>3</v>
      </c>
      <c r="B38" s="57" t="s">
        <v>78</v>
      </c>
      <c r="C38" s="8"/>
      <c r="D38" s="8"/>
      <c r="E38" s="7"/>
    </row>
    <row r="39" spans="1:5" s="2" customFormat="1" ht="18" customHeight="1">
      <c r="A39" s="4" t="s">
        <v>79</v>
      </c>
      <c r="B39" s="77" t="s">
        <v>80</v>
      </c>
      <c r="C39" s="26"/>
      <c r="D39" s="26"/>
      <c r="E39" s="7"/>
    </row>
    <row r="40" spans="1:5" s="16" customFormat="1" ht="27" customHeight="1">
      <c r="A40" s="4" t="s">
        <v>81</v>
      </c>
      <c r="B40" s="77" t="s">
        <v>11</v>
      </c>
      <c r="C40" s="8">
        <v>14</v>
      </c>
      <c r="D40" s="8"/>
      <c r="E40" s="7">
        <f t="shared" si="0"/>
        <v>0</v>
      </c>
    </row>
    <row r="41" spans="1:5" s="2" customFormat="1" ht="18" customHeight="1">
      <c r="A41" s="4" t="s">
        <v>82</v>
      </c>
      <c r="B41" s="77" t="s">
        <v>83</v>
      </c>
      <c r="C41" s="8"/>
      <c r="D41" s="8"/>
      <c r="E41" s="7"/>
    </row>
    <row r="42" spans="1:5" s="2" customFormat="1" ht="18" customHeight="1">
      <c r="A42" s="56">
        <v>1</v>
      </c>
      <c r="B42" s="65" t="s">
        <v>84</v>
      </c>
      <c r="C42" s="27">
        <v>39848</v>
      </c>
      <c r="D42" s="27">
        <v>39848</v>
      </c>
      <c r="E42" s="66">
        <f>D42/C42</f>
        <v>1</v>
      </c>
    </row>
    <row r="43" spans="1:5" s="2" customFormat="1" ht="18" customHeight="1">
      <c r="A43" s="56">
        <v>2</v>
      </c>
      <c r="B43" s="65" t="s">
        <v>85</v>
      </c>
      <c r="C43" s="27">
        <v>40000</v>
      </c>
      <c r="D43" s="27">
        <v>2217173</v>
      </c>
      <c r="E43" s="66">
        <f>D43/C43</f>
        <v>55.429325</v>
      </c>
    </row>
    <row r="44" spans="1:5" s="2" customFormat="1" ht="18" customHeight="1">
      <c r="A44" s="4" t="s">
        <v>86</v>
      </c>
      <c r="B44" s="77" t="s">
        <v>87</v>
      </c>
      <c r="C44" s="26"/>
      <c r="D44" s="26"/>
      <c r="E44" s="46"/>
    </row>
    <row r="45" spans="1:5" s="2" customFormat="1" ht="12.75">
      <c r="A45" s="56">
        <v>1</v>
      </c>
      <c r="B45" s="65" t="s">
        <v>88</v>
      </c>
      <c r="C45" s="27">
        <v>68547</v>
      </c>
      <c r="D45" s="27">
        <v>68547</v>
      </c>
      <c r="E45" s="66">
        <f>D45/C45</f>
        <v>1</v>
      </c>
    </row>
    <row r="46" spans="1:5" s="2" customFormat="1" ht="18" customHeight="1">
      <c r="A46" s="56"/>
      <c r="B46" s="65" t="s">
        <v>89</v>
      </c>
      <c r="C46" s="27"/>
      <c r="D46" s="27"/>
      <c r="E46" s="66"/>
    </row>
    <row r="47" spans="1:5" ht="12.75">
      <c r="A47" s="56">
        <v>2</v>
      </c>
      <c r="B47" s="65" t="s">
        <v>90</v>
      </c>
      <c r="C47" s="27">
        <v>68500</v>
      </c>
      <c r="D47" s="27">
        <v>9960</v>
      </c>
      <c r="E47" s="66">
        <f aca="true" t="shared" si="1" ref="E47:E52">D47/C47</f>
        <v>0.1454014598540146</v>
      </c>
    </row>
    <row r="48" spans="1:5" ht="12.75">
      <c r="A48" s="56"/>
      <c r="B48" s="65" t="s">
        <v>91</v>
      </c>
      <c r="C48" s="27"/>
      <c r="D48" s="27">
        <v>381</v>
      </c>
      <c r="E48" s="66"/>
    </row>
    <row r="49" spans="1:5" ht="12.75">
      <c r="A49" s="4" t="s">
        <v>92</v>
      </c>
      <c r="B49" s="77" t="s">
        <v>93</v>
      </c>
      <c r="C49" s="26"/>
      <c r="D49" s="26"/>
      <c r="E49" s="66"/>
    </row>
    <row r="50" spans="1:5" ht="12.75">
      <c r="A50" s="56">
        <v>1</v>
      </c>
      <c r="B50" s="65" t="s">
        <v>94</v>
      </c>
      <c r="C50" s="27">
        <v>158159</v>
      </c>
      <c r="D50" s="27">
        <v>158159</v>
      </c>
      <c r="E50" s="66">
        <f t="shared" si="1"/>
        <v>1</v>
      </c>
    </row>
    <row r="51" spans="1:5" ht="12.75">
      <c r="A51" s="56"/>
      <c r="B51" s="65" t="s">
        <v>89</v>
      </c>
      <c r="C51" s="27"/>
      <c r="D51" s="27"/>
      <c r="E51" s="66"/>
    </row>
    <row r="52" spans="1:5" ht="12.75">
      <c r="A52" s="56">
        <v>2</v>
      </c>
      <c r="B52" s="65" t="s">
        <v>95</v>
      </c>
      <c r="C52" s="27">
        <v>158000</v>
      </c>
      <c r="D52" s="27">
        <v>10663</v>
      </c>
      <c r="E52" s="66">
        <f t="shared" si="1"/>
        <v>0.0674873417721519</v>
      </c>
    </row>
    <row r="53" spans="1:5" ht="12.75">
      <c r="A53" s="56"/>
      <c r="B53" s="65" t="s">
        <v>89</v>
      </c>
      <c r="C53" s="27"/>
      <c r="D53" s="27"/>
      <c r="E53" s="66"/>
    </row>
    <row r="54" spans="1:5" ht="12.75">
      <c r="A54" s="4" t="s">
        <v>96</v>
      </c>
      <c r="B54" s="5" t="s">
        <v>13</v>
      </c>
      <c r="C54" s="80"/>
      <c r="D54" s="80"/>
      <c r="E54" s="66"/>
    </row>
  </sheetData>
  <mergeCells count="1">
    <mergeCell ref="A1:E1"/>
  </mergeCells>
  <printOptions/>
  <pageMargins left="0.75" right="0.75" top="0.57" bottom="0.6" header="0.17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/>
  <dimension ref="A1:G53"/>
  <sheetViews>
    <sheetView workbookViewId="0" topLeftCell="A18">
      <selection activeCell="E53" sqref="E53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151" t="s">
        <v>52</v>
      </c>
      <c r="B1" s="151"/>
      <c r="C1" s="151"/>
      <c r="D1" s="151"/>
      <c r="E1" s="151"/>
    </row>
    <row r="2" spans="1:5" ht="69.75" customHeight="1">
      <c r="A2" s="72" t="s">
        <v>14</v>
      </c>
      <c r="B2" s="73" t="s">
        <v>1</v>
      </c>
      <c r="C2" s="74" t="s">
        <v>147</v>
      </c>
      <c r="D2" s="74" t="s">
        <v>149</v>
      </c>
      <c r="E2" s="81" t="s">
        <v>143</v>
      </c>
    </row>
    <row r="3" spans="1:5" s="24" customFormat="1" ht="12.75" customHeight="1">
      <c r="A3" s="22">
        <v>1</v>
      </c>
      <c r="B3" s="23">
        <v>2</v>
      </c>
      <c r="C3" s="23">
        <v>3</v>
      </c>
      <c r="D3" s="23">
        <v>4</v>
      </c>
      <c r="E3" s="22">
        <v>5</v>
      </c>
    </row>
    <row r="4" spans="1:7" ht="16.5" customHeight="1">
      <c r="A4" s="4" t="s">
        <v>2</v>
      </c>
      <c r="B4" s="5" t="s">
        <v>57</v>
      </c>
      <c r="C4" s="26">
        <f>C5+C10+C14+C15+C16</f>
        <v>5457076</v>
      </c>
      <c r="D4" s="26">
        <f>D5+D10+D14+D15+D16</f>
        <v>2526276</v>
      </c>
      <c r="E4" s="7">
        <f>D4/C4</f>
        <v>0.4629358286379006</v>
      </c>
      <c r="G4" s="54"/>
    </row>
    <row r="5" spans="1:5" ht="18" customHeight="1">
      <c r="A5" s="3">
        <v>1</v>
      </c>
      <c r="B5" s="37" t="s">
        <v>58</v>
      </c>
      <c r="C5" s="8">
        <f>SUM(C7:C9)</f>
        <v>2040000</v>
      </c>
      <c r="D5" s="8">
        <f>SUM(D7:D9)</f>
        <v>1020000</v>
      </c>
      <c r="E5" s="7">
        <f>D5/C5</f>
        <v>0.5</v>
      </c>
    </row>
    <row r="6" spans="1:5" ht="18" customHeight="1">
      <c r="A6" s="3"/>
      <c r="B6" s="42" t="s">
        <v>59</v>
      </c>
      <c r="C6" s="8"/>
      <c r="D6" s="8"/>
      <c r="E6" s="7"/>
    </row>
    <row r="7" spans="1:5" ht="18" customHeight="1">
      <c r="A7" s="3"/>
      <c r="B7" s="42" t="s">
        <v>4</v>
      </c>
      <c r="C7" s="8">
        <v>2040000</v>
      </c>
      <c r="D7" s="8">
        <v>1020000</v>
      </c>
      <c r="E7" s="7">
        <f>D7/C7</f>
        <v>0.5</v>
      </c>
    </row>
    <row r="8" spans="1:5" ht="18" customHeight="1">
      <c r="A8" s="3"/>
      <c r="B8" s="42" t="s">
        <v>60</v>
      </c>
      <c r="C8" s="8"/>
      <c r="D8" s="8"/>
      <c r="E8" s="7"/>
    </row>
    <row r="9" spans="1:5" ht="18" customHeight="1">
      <c r="A9" s="3"/>
      <c r="B9" s="42" t="s">
        <v>61</v>
      </c>
      <c r="C9" s="8"/>
      <c r="D9" s="8"/>
      <c r="E9" s="7"/>
    </row>
    <row r="10" spans="1:5" ht="18" customHeight="1">
      <c r="A10" s="3">
        <v>2</v>
      </c>
      <c r="B10" s="37" t="s">
        <v>62</v>
      </c>
      <c r="C10" s="8">
        <f>C12+C13</f>
        <v>0</v>
      </c>
      <c r="D10" s="8"/>
      <c r="E10" s="7"/>
    </row>
    <row r="11" spans="1:5" ht="18" customHeight="1">
      <c r="A11" s="3"/>
      <c r="B11" s="42" t="s">
        <v>59</v>
      </c>
      <c r="C11" s="8"/>
      <c r="D11" s="8"/>
      <c r="E11" s="7"/>
    </row>
    <row r="12" spans="1:5" ht="18" customHeight="1">
      <c r="A12" s="3"/>
      <c r="B12" s="42" t="s">
        <v>63</v>
      </c>
      <c r="C12" s="8">
        <v>0</v>
      </c>
      <c r="D12" s="8"/>
      <c r="E12" s="7"/>
    </row>
    <row r="13" spans="1:5" s="11" customFormat="1" ht="27.75" customHeight="1">
      <c r="A13" s="3"/>
      <c r="B13" s="65" t="s">
        <v>138</v>
      </c>
      <c r="C13" s="8"/>
      <c r="D13" s="8"/>
      <c r="E13" s="7"/>
    </row>
    <row r="14" spans="1:5" s="11" customFormat="1" ht="14.25" customHeight="1">
      <c r="A14" s="3">
        <v>3</v>
      </c>
      <c r="B14" s="37" t="s">
        <v>48</v>
      </c>
      <c r="C14" s="8">
        <v>3321800</v>
      </c>
      <c r="D14" s="8">
        <v>1461593</v>
      </c>
      <c r="E14" s="7">
        <f>D14/C14</f>
        <v>0.4400003010416039</v>
      </c>
    </row>
    <row r="15" spans="1:7" s="2" customFormat="1" ht="12.75">
      <c r="A15" s="3">
        <v>4</v>
      </c>
      <c r="B15" s="37" t="s">
        <v>26</v>
      </c>
      <c r="C15" s="8">
        <v>40000</v>
      </c>
      <c r="D15" s="8">
        <v>10926</v>
      </c>
      <c r="E15" s="7">
        <f>D15/C15</f>
        <v>0.27315</v>
      </c>
      <c r="F15" s="48"/>
      <c r="G15" s="48"/>
    </row>
    <row r="16" spans="1:5" s="14" customFormat="1" ht="12.75">
      <c r="A16" s="3">
        <v>5</v>
      </c>
      <c r="B16" s="37" t="s">
        <v>65</v>
      </c>
      <c r="C16" s="8">
        <v>55276</v>
      </c>
      <c r="D16" s="8">
        <v>33757</v>
      </c>
      <c r="E16" s="7">
        <f>D16/C16</f>
        <v>0.6106990375569867</v>
      </c>
    </row>
    <row r="17" spans="1:5" s="14" customFormat="1" ht="18" customHeight="1">
      <c r="A17" s="4" t="s">
        <v>5</v>
      </c>
      <c r="B17" s="5" t="s">
        <v>66</v>
      </c>
      <c r="C17" s="26">
        <f>C18+C23+C24+C25+C27+C29+C31</f>
        <v>6563664</v>
      </c>
      <c r="D17" s="26">
        <f>D18+D23+D24+D25+D27+D29+D31</f>
        <v>2553134</v>
      </c>
      <c r="E17" s="7">
        <f>D17/C17</f>
        <v>0.3889799965385187</v>
      </c>
    </row>
    <row r="18" spans="1:5" s="2" customFormat="1" ht="12.75">
      <c r="A18" s="3">
        <v>1</v>
      </c>
      <c r="B18" s="75" t="s">
        <v>67</v>
      </c>
      <c r="C18" s="8">
        <f>SUM(C20:C22)</f>
        <v>2972240</v>
      </c>
      <c r="D18" s="8">
        <f>SUM(D20:D22)</f>
        <v>1145182</v>
      </c>
      <c r="E18" s="7">
        <f>D18/C18</f>
        <v>0.38529257395095956</v>
      </c>
    </row>
    <row r="19" spans="1:5" s="18" customFormat="1" ht="12.75">
      <c r="A19" s="3"/>
      <c r="B19" s="42" t="s">
        <v>59</v>
      </c>
      <c r="C19" s="8"/>
      <c r="D19" s="8"/>
      <c r="E19" s="7"/>
    </row>
    <row r="20" spans="1:5" s="2" customFormat="1" ht="18" customHeight="1">
      <c r="A20" s="56"/>
      <c r="B20" s="57" t="s">
        <v>7</v>
      </c>
      <c r="C20" s="27">
        <v>2420740</v>
      </c>
      <c r="D20" s="27">
        <v>957198</v>
      </c>
      <c r="E20" s="7">
        <f>D20/C20</f>
        <v>0.39541545147351637</v>
      </c>
    </row>
    <row r="21" spans="1:5" s="11" customFormat="1" ht="18" customHeight="1">
      <c r="A21" s="56"/>
      <c r="B21" s="57" t="s">
        <v>19</v>
      </c>
      <c r="C21" s="27"/>
      <c r="D21" s="27"/>
      <c r="E21" s="7"/>
    </row>
    <row r="22" spans="1:5" s="2" customFormat="1" ht="18" customHeight="1">
      <c r="A22" s="56"/>
      <c r="B22" s="57" t="s">
        <v>31</v>
      </c>
      <c r="C22" s="27">
        <v>551500</v>
      </c>
      <c r="D22" s="27">
        <v>187984</v>
      </c>
      <c r="E22" s="7">
        <f>D22/C22</f>
        <v>0.3408594741613781</v>
      </c>
    </row>
    <row r="23" spans="1:5" s="2" customFormat="1" ht="27" customHeight="1">
      <c r="A23" s="3">
        <v>2</v>
      </c>
      <c r="B23" s="58" t="s">
        <v>8</v>
      </c>
      <c r="C23" s="8">
        <v>525434</v>
      </c>
      <c r="D23" s="8">
        <v>189830</v>
      </c>
      <c r="E23" s="7">
        <f>D23/C23</f>
        <v>0.36128229235260756</v>
      </c>
    </row>
    <row r="24" spans="1:5" s="2" customFormat="1" ht="18" customHeight="1">
      <c r="A24" s="3">
        <v>3</v>
      </c>
      <c r="B24" s="58" t="s">
        <v>15</v>
      </c>
      <c r="C24" s="27">
        <v>60000</v>
      </c>
      <c r="D24" s="27">
        <v>44304</v>
      </c>
      <c r="E24" s="7">
        <f>D24/C24</f>
        <v>0.7384</v>
      </c>
    </row>
    <row r="25" spans="1:5" s="2" customFormat="1" ht="18" customHeight="1">
      <c r="A25" s="3">
        <v>4</v>
      </c>
      <c r="B25" s="75" t="s">
        <v>68</v>
      </c>
      <c r="C25" s="8">
        <v>2933436</v>
      </c>
      <c r="D25" s="8">
        <v>1135171</v>
      </c>
      <c r="E25" s="7">
        <f>D25/C25</f>
        <v>0.38697656945643266</v>
      </c>
    </row>
    <row r="26" spans="1:5" s="2" customFormat="1" ht="18" customHeight="1">
      <c r="A26" s="47"/>
      <c r="B26" s="57" t="s">
        <v>69</v>
      </c>
      <c r="C26" s="8"/>
      <c r="D26" s="8"/>
      <c r="E26" s="7"/>
    </row>
    <row r="27" spans="1:5" s="2" customFormat="1" ht="18" customHeight="1">
      <c r="A27" s="3" t="s">
        <v>70</v>
      </c>
      <c r="B27" s="57" t="s">
        <v>37</v>
      </c>
      <c r="C27" s="8">
        <v>1000</v>
      </c>
      <c r="D27" s="8">
        <v>211</v>
      </c>
      <c r="E27" s="7">
        <v>0</v>
      </c>
    </row>
    <row r="28" spans="1:5" s="2" customFormat="1" ht="18" customHeight="1">
      <c r="A28" s="47"/>
      <c r="B28" s="57" t="s">
        <v>71</v>
      </c>
      <c r="C28" s="8">
        <v>0</v>
      </c>
      <c r="D28" s="8"/>
      <c r="E28" s="7"/>
    </row>
    <row r="29" spans="1:5" s="2" customFormat="1" ht="18" customHeight="1">
      <c r="A29" s="3">
        <v>6</v>
      </c>
      <c r="B29" s="58" t="s">
        <v>72</v>
      </c>
      <c r="C29" s="8">
        <v>70554</v>
      </c>
      <c r="D29" s="8">
        <v>36604</v>
      </c>
      <c r="E29" s="7">
        <v>0</v>
      </c>
    </row>
    <row r="30" spans="1:5" s="14" customFormat="1" ht="24" customHeight="1">
      <c r="A30" s="56"/>
      <c r="B30" s="57" t="s">
        <v>73</v>
      </c>
      <c r="C30" s="27"/>
      <c r="D30" s="27"/>
      <c r="E30" s="7"/>
    </row>
    <row r="31" spans="1:5" s="14" customFormat="1" ht="18" customHeight="1">
      <c r="A31" s="56">
        <v>7</v>
      </c>
      <c r="B31" s="58" t="s">
        <v>74</v>
      </c>
      <c r="C31" s="27">
        <v>1000</v>
      </c>
      <c r="D31" s="27">
        <v>1832</v>
      </c>
      <c r="E31" s="7">
        <v>0</v>
      </c>
    </row>
    <row r="32" spans="1:5" s="2" customFormat="1" ht="12.75">
      <c r="A32" s="76" t="s">
        <v>10</v>
      </c>
      <c r="B32" s="19" t="s">
        <v>75</v>
      </c>
      <c r="C32" s="78">
        <f>C4-C17</f>
        <v>-1106588</v>
      </c>
      <c r="D32" s="78">
        <f>D4-D17</f>
        <v>-26858</v>
      </c>
      <c r="E32" s="7">
        <v>0</v>
      </c>
    </row>
    <row r="33" spans="1:5" s="18" customFormat="1" ht="12.75">
      <c r="A33" s="76" t="s">
        <v>41</v>
      </c>
      <c r="B33" s="77" t="s">
        <v>56</v>
      </c>
      <c r="C33" s="78">
        <v>7000</v>
      </c>
      <c r="D33" s="78">
        <v>1324</v>
      </c>
      <c r="E33" s="7">
        <v>0</v>
      </c>
    </row>
    <row r="34" spans="1:5" s="2" customFormat="1" ht="17.25" customHeight="1">
      <c r="A34" s="76" t="s">
        <v>12</v>
      </c>
      <c r="B34" s="77" t="s">
        <v>76</v>
      </c>
      <c r="C34" s="78">
        <f>C32-C33</f>
        <v>-1113588</v>
      </c>
      <c r="D34" s="78">
        <f>D32-D33</f>
        <v>-28182</v>
      </c>
      <c r="E34" s="7">
        <v>0</v>
      </c>
    </row>
    <row r="35" spans="1:5" s="11" customFormat="1" ht="18" customHeight="1">
      <c r="A35" s="4" t="s">
        <v>54</v>
      </c>
      <c r="B35" s="79" t="s">
        <v>55</v>
      </c>
      <c r="C35" s="26">
        <v>113000</v>
      </c>
      <c r="D35" s="26">
        <v>68508</v>
      </c>
      <c r="E35" s="7">
        <v>0</v>
      </c>
    </row>
    <row r="36" spans="1:5" s="2" customFormat="1" ht="18" customHeight="1">
      <c r="A36" s="3">
        <v>1</v>
      </c>
      <c r="B36" s="57" t="s">
        <v>77</v>
      </c>
      <c r="C36" s="8">
        <v>0</v>
      </c>
      <c r="D36" s="8">
        <v>0</v>
      </c>
      <c r="E36" s="7"/>
    </row>
    <row r="37" spans="1:5" s="16" customFormat="1" ht="18" customHeight="1">
      <c r="A37" s="3">
        <v>2</v>
      </c>
      <c r="B37" s="57" t="s">
        <v>18</v>
      </c>
      <c r="C37" s="8">
        <v>113000</v>
      </c>
      <c r="D37" s="8">
        <v>68508</v>
      </c>
      <c r="E37" s="7">
        <v>0</v>
      </c>
    </row>
    <row r="38" spans="1:5" s="2" customFormat="1" ht="18" customHeight="1">
      <c r="A38" s="4" t="s">
        <v>79</v>
      </c>
      <c r="B38" s="77" t="s">
        <v>80</v>
      </c>
      <c r="C38" s="26">
        <v>0</v>
      </c>
      <c r="D38" s="26">
        <v>0</v>
      </c>
      <c r="E38" s="7">
        <v>0</v>
      </c>
    </row>
    <row r="39" spans="1:5" s="2" customFormat="1" ht="26.25" customHeight="1">
      <c r="A39" s="4" t="s">
        <v>81</v>
      </c>
      <c r="B39" s="77" t="s">
        <v>11</v>
      </c>
      <c r="C39" s="8">
        <v>55</v>
      </c>
      <c r="D39" s="8">
        <v>52</v>
      </c>
      <c r="E39" s="7">
        <f>D39/C39</f>
        <v>0.9454545454545454</v>
      </c>
    </row>
    <row r="40" spans="1:5" s="2" customFormat="1" ht="18" customHeight="1">
      <c r="A40" s="4" t="s">
        <v>82</v>
      </c>
      <c r="B40" s="77" t="s">
        <v>83</v>
      </c>
      <c r="C40" s="8"/>
      <c r="D40" s="8"/>
      <c r="E40" s="7"/>
    </row>
    <row r="41" spans="1:5" s="2" customFormat="1" ht="18" customHeight="1">
      <c r="A41" s="56">
        <v>1</v>
      </c>
      <c r="B41" s="65" t="s">
        <v>84</v>
      </c>
      <c r="C41" s="27">
        <v>1600301</v>
      </c>
      <c r="D41" s="27">
        <v>1600301</v>
      </c>
      <c r="E41" s="66"/>
    </row>
    <row r="42" spans="1:5" s="2" customFormat="1" ht="12.75">
      <c r="A42" s="56">
        <v>2</v>
      </c>
      <c r="B42" s="65" t="s">
        <v>85</v>
      </c>
      <c r="C42" s="27">
        <v>11624</v>
      </c>
      <c r="D42" s="27">
        <v>1417825</v>
      </c>
      <c r="E42" s="66"/>
    </row>
    <row r="43" spans="1:5" s="2" customFormat="1" ht="18" customHeight="1">
      <c r="A43" s="4" t="s">
        <v>86</v>
      </c>
      <c r="B43" s="77" t="s">
        <v>87</v>
      </c>
      <c r="C43" s="26"/>
      <c r="D43" s="26"/>
      <c r="E43" s="46"/>
    </row>
    <row r="44" spans="1:5" ht="12.75">
      <c r="A44" s="56">
        <v>1</v>
      </c>
      <c r="B44" s="65" t="s">
        <v>88</v>
      </c>
      <c r="C44" s="27">
        <v>132530</v>
      </c>
      <c r="D44" s="27">
        <v>132530</v>
      </c>
      <c r="E44" s="66"/>
    </row>
    <row r="45" spans="1:5" ht="12.75">
      <c r="A45" s="56"/>
      <c r="B45" s="65" t="s">
        <v>89</v>
      </c>
      <c r="C45" s="27"/>
      <c r="D45" s="27"/>
      <c r="E45" s="66"/>
    </row>
    <row r="46" spans="1:5" ht="12.75">
      <c r="A46" s="56">
        <v>2</v>
      </c>
      <c r="B46" s="65" t="s">
        <v>90</v>
      </c>
      <c r="C46" s="27">
        <v>100000</v>
      </c>
      <c r="D46" s="27">
        <v>92698</v>
      </c>
      <c r="E46" s="66"/>
    </row>
    <row r="47" spans="1:5" ht="12.75">
      <c r="A47" s="56"/>
      <c r="B47" s="65" t="s">
        <v>91</v>
      </c>
      <c r="C47" s="27"/>
      <c r="D47" s="27">
        <v>800</v>
      </c>
      <c r="E47" s="66"/>
    </row>
    <row r="48" spans="1:5" ht="12.75">
      <c r="A48" s="4" t="s">
        <v>92</v>
      </c>
      <c r="B48" s="77" t="s">
        <v>93</v>
      </c>
      <c r="C48" s="26"/>
      <c r="D48" s="26"/>
      <c r="E48" s="46"/>
    </row>
    <row r="49" spans="1:5" ht="12.75">
      <c r="A49" s="56">
        <v>1</v>
      </c>
      <c r="B49" s="65" t="s">
        <v>94</v>
      </c>
      <c r="C49" s="27">
        <v>484897</v>
      </c>
      <c r="D49" s="27">
        <v>484897</v>
      </c>
      <c r="E49" s="66"/>
    </row>
    <row r="50" spans="1:5" ht="12.75">
      <c r="A50" s="56"/>
      <c r="B50" s="65" t="s">
        <v>89</v>
      </c>
      <c r="C50" s="27"/>
      <c r="D50" s="27"/>
      <c r="E50" s="66"/>
    </row>
    <row r="51" spans="1:5" ht="12.75">
      <c r="A51" s="56">
        <v>2</v>
      </c>
      <c r="B51" s="65" t="s">
        <v>95</v>
      </c>
      <c r="C51" s="27">
        <v>100000</v>
      </c>
      <c r="D51" s="27">
        <v>303532</v>
      </c>
      <c r="E51" s="66"/>
    </row>
    <row r="52" spans="1:5" ht="12.75">
      <c r="A52" s="56"/>
      <c r="B52" s="65" t="s">
        <v>89</v>
      </c>
      <c r="C52" s="27"/>
      <c r="D52" s="27"/>
      <c r="E52" s="66"/>
    </row>
    <row r="53" spans="1:5" ht="12.75">
      <c r="A53" s="4" t="s">
        <v>96</v>
      </c>
      <c r="B53" s="5" t="s">
        <v>13</v>
      </c>
      <c r="C53" s="8"/>
      <c r="D53" s="8"/>
      <c r="E53" s="7"/>
    </row>
  </sheetData>
  <mergeCells count="1">
    <mergeCell ref="A1:E1"/>
  </mergeCells>
  <printOptions/>
  <pageMargins left="0.75" right="0.75" top="0.75" bottom="0.64" header="0.17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/>
  <dimension ref="A1:G52"/>
  <sheetViews>
    <sheetView workbookViewId="0" topLeftCell="A16">
      <selection activeCell="E53" sqref="E53"/>
    </sheetView>
  </sheetViews>
  <sheetFormatPr defaultColWidth="9.00390625" defaultRowHeight="12.75"/>
  <cols>
    <col min="1" max="1" width="5.00390625" style="0" customWidth="1"/>
    <col min="2" max="2" width="42.75390625" style="0" customWidth="1"/>
    <col min="3" max="3" width="16.125" style="0" customWidth="1"/>
    <col min="4" max="4" width="15.25390625" style="0" customWidth="1"/>
  </cols>
  <sheetData>
    <row r="1" spans="1:5" ht="27" customHeight="1">
      <c r="A1" s="152" t="s">
        <v>45</v>
      </c>
      <c r="B1" s="152"/>
      <c r="C1" s="152"/>
      <c r="D1" s="152"/>
      <c r="E1" s="152"/>
    </row>
    <row r="2" spans="1:5" ht="75.75" customHeight="1">
      <c r="A2" s="19" t="s">
        <v>14</v>
      </c>
      <c r="B2" s="17" t="s">
        <v>1</v>
      </c>
      <c r="C2" s="74" t="s">
        <v>147</v>
      </c>
      <c r="D2" s="74" t="s">
        <v>149</v>
      </c>
      <c r="E2" s="81" t="s">
        <v>143</v>
      </c>
    </row>
    <row r="3" spans="1:5" s="24" customFormat="1" ht="14.25" customHeight="1">
      <c r="A3" s="22">
        <v>1</v>
      </c>
      <c r="B3" s="23">
        <v>2</v>
      </c>
      <c r="C3" s="23">
        <v>3</v>
      </c>
      <c r="D3" s="23">
        <v>4</v>
      </c>
      <c r="E3" s="22">
        <v>5</v>
      </c>
    </row>
    <row r="4" spans="1:7" ht="16.5" customHeight="1">
      <c r="A4" s="90" t="s">
        <v>97</v>
      </c>
      <c r="B4" s="91" t="s">
        <v>57</v>
      </c>
      <c r="C4" s="96">
        <f>C5+C9+C12+C13+C14</f>
        <v>6446087.24</v>
      </c>
      <c r="D4" s="96">
        <f>D5+D9+D12+D13+D14</f>
        <v>3361523.6400000006</v>
      </c>
      <c r="E4" s="147">
        <f>D4/C4</f>
        <v>0.5214828026435461</v>
      </c>
      <c r="G4" s="54"/>
    </row>
    <row r="5" spans="1:6" ht="18" customHeight="1">
      <c r="A5" s="61" t="s">
        <v>98</v>
      </c>
      <c r="B5" s="60" t="s">
        <v>99</v>
      </c>
      <c r="C5" s="97">
        <f>C6+C7+C8</f>
        <v>5995211</v>
      </c>
      <c r="D5" s="97">
        <f>D6+D7+D8</f>
        <v>3166081</v>
      </c>
      <c r="E5" s="148">
        <f>D5/C5</f>
        <v>0.5281016798241129</v>
      </c>
      <c r="F5" s="54">
        <f>SUM(C5,C9,C12,C13,C14)</f>
        <v>6446087.24</v>
      </c>
    </row>
    <row r="6" spans="1:5" ht="18" customHeight="1">
      <c r="A6" s="62"/>
      <c r="B6" s="60" t="s">
        <v>100</v>
      </c>
      <c r="C6" s="97">
        <v>5618330</v>
      </c>
      <c r="D6" s="97">
        <v>2809200</v>
      </c>
      <c r="E6" s="148">
        <f aca="true" t="shared" si="0" ref="E6:E39">D6/C6</f>
        <v>0.5000062296091543</v>
      </c>
    </row>
    <row r="7" spans="1:5" ht="18" customHeight="1">
      <c r="A7" s="62"/>
      <c r="B7" s="60" t="s">
        <v>101</v>
      </c>
      <c r="C7" s="97">
        <v>56881</v>
      </c>
      <c r="D7" s="97">
        <v>56881</v>
      </c>
      <c r="E7" s="148">
        <f t="shared" si="0"/>
        <v>1</v>
      </c>
    </row>
    <row r="8" spans="1:5" ht="18" customHeight="1">
      <c r="A8" s="62"/>
      <c r="B8" s="60" t="s">
        <v>102</v>
      </c>
      <c r="C8" s="97">
        <v>320000</v>
      </c>
      <c r="D8" s="97">
        <v>300000</v>
      </c>
      <c r="E8" s="148">
        <f t="shared" si="0"/>
        <v>0.9375</v>
      </c>
    </row>
    <row r="9" spans="1:5" ht="18" customHeight="1">
      <c r="A9" s="61" t="s">
        <v>103</v>
      </c>
      <c r="B9" s="60" t="s">
        <v>104</v>
      </c>
      <c r="C9" s="97">
        <f>C10+C11</f>
        <v>156876.24</v>
      </c>
      <c r="D9" s="97">
        <f>D10+D11</f>
        <v>12271.24</v>
      </c>
      <c r="E9" s="148">
        <f t="shared" si="0"/>
        <v>0.07822242552473212</v>
      </c>
    </row>
    <row r="10" spans="1:5" ht="18" customHeight="1">
      <c r="A10" s="62"/>
      <c r="B10" s="60" t="s">
        <v>105</v>
      </c>
      <c r="C10" s="97">
        <v>12271.24</v>
      </c>
      <c r="D10" s="97">
        <v>12271.24</v>
      </c>
      <c r="E10" s="148">
        <f t="shared" si="0"/>
        <v>1</v>
      </c>
    </row>
    <row r="11" spans="1:5" ht="18" customHeight="1">
      <c r="A11" s="63"/>
      <c r="B11" s="60" t="s">
        <v>106</v>
      </c>
      <c r="C11" s="97">
        <v>144605</v>
      </c>
      <c r="D11" s="97">
        <v>0</v>
      </c>
      <c r="E11" s="148">
        <f t="shared" si="0"/>
        <v>0</v>
      </c>
    </row>
    <row r="12" spans="1:5" ht="18" customHeight="1">
      <c r="A12" s="63" t="s">
        <v>107</v>
      </c>
      <c r="B12" s="60" t="s">
        <v>108</v>
      </c>
      <c r="C12" s="97">
        <v>9000</v>
      </c>
      <c r="D12" s="97">
        <v>4794.6</v>
      </c>
      <c r="E12" s="148">
        <f t="shared" si="0"/>
        <v>0.5327333333333334</v>
      </c>
    </row>
    <row r="13" spans="1:5" ht="18" customHeight="1">
      <c r="A13" s="86" t="s">
        <v>109</v>
      </c>
      <c r="B13" s="60" t="s">
        <v>26</v>
      </c>
      <c r="C13" s="97">
        <v>5000</v>
      </c>
      <c r="D13" s="97">
        <v>2919.56</v>
      </c>
      <c r="E13" s="148">
        <f t="shared" si="0"/>
        <v>0.583912</v>
      </c>
    </row>
    <row r="14" spans="1:7" s="11" customFormat="1" ht="15.75" customHeight="1">
      <c r="A14" s="86" t="s">
        <v>70</v>
      </c>
      <c r="B14" s="60" t="s">
        <v>49</v>
      </c>
      <c r="C14" s="97">
        <v>280000</v>
      </c>
      <c r="D14" s="97">
        <v>175457.24</v>
      </c>
      <c r="E14" s="148">
        <f t="shared" si="0"/>
        <v>0.626633</v>
      </c>
      <c r="G14" s="55"/>
    </row>
    <row r="15" spans="1:6" s="11" customFormat="1" ht="16.5" customHeight="1">
      <c r="A15" s="87" t="s">
        <v>110</v>
      </c>
      <c r="B15" s="92" t="s">
        <v>111</v>
      </c>
      <c r="C15" s="98">
        <f>C16+C21+C25+C29+C32</f>
        <v>6446087.24</v>
      </c>
      <c r="D15" s="98">
        <f>D16+D21+D25+D29+D32</f>
        <v>3094862.53</v>
      </c>
      <c r="E15" s="148">
        <f t="shared" si="0"/>
        <v>0.48011489990321626</v>
      </c>
      <c r="F15" s="55">
        <f>SUM(C16,C21,C25,C27,C29,C32)</f>
        <v>6446587.24</v>
      </c>
    </row>
    <row r="16" spans="1:5" s="2" customFormat="1" ht="18" customHeight="1">
      <c r="A16" s="61" t="s">
        <v>98</v>
      </c>
      <c r="B16" s="60" t="s">
        <v>112</v>
      </c>
      <c r="C16" s="97">
        <f>C17+C18+C19</f>
        <v>3633000</v>
      </c>
      <c r="D16" s="99">
        <f>D17+D18+D19</f>
        <v>1790401.23</v>
      </c>
      <c r="E16" s="148">
        <f t="shared" si="0"/>
        <v>0.4928161932287366</v>
      </c>
    </row>
    <row r="17" spans="1:5" s="14" customFormat="1" ht="18" customHeight="1">
      <c r="A17" s="62"/>
      <c r="B17" s="60" t="s">
        <v>113</v>
      </c>
      <c r="C17" s="97">
        <v>3536000</v>
      </c>
      <c r="D17" s="99">
        <v>1730241.23</v>
      </c>
      <c r="E17" s="148">
        <f t="shared" si="0"/>
        <v>0.48932161481900455</v>
      </c>
    </row>
    <row r="18" spans="1:5" s="14" customFormat="1" ht="18" customHeight="1">
      <c r="A18" s="62"/>
      <c r="B18" s="60" t="s">
        <v>114</v>
      </c>
      <c r="C18" s="97">
        <v>77000</v>
      </c>
      <c r="D18" s="99">
        <v>49000</v>
      </c>
      <c r="E18" s="148">
        <f t="shared" si="0"/>
        <v>0.6363636363636364</v>
      </c>
    </row>
    <row r="19" spans="1:5" s="2" customFormat="1" ht="13.5" customHeight="1">
      <c r="A19" s="62"/>
      <c r="B19" s="60" t="s">
        <v>115</v>
      </c>
      <c r="C19" s="97">
        <v>20000</v>
      </c>
      <c r="D19" s="99">
        <v>11160</v>
      </c>
      <c r="E19" s="148">
        <f t="shared" si="0"/>
        <v>0.558</v>
      </c>
    </row>
    <row r="20" spans="1:5" s="18" customFormat="1" ht="12.75">
      <c r="A20" s="61" t="s">
        <v>103</v>
      </c>
      <c r="B20" s="60" t="s">
        <v>116</v>
      </c>
      <c r="C20" s="97"/>
      <c r="D20" s="99"/>
      <c r="E20" s="148"/>
    </row>
    <row r="21" spans="1:5" s="18" customFormat="1" ht="12.75">
      <c r="A21" s="62"/>
      <c r="B21" s="60" t="s">
        <v>117</v>
      </c>
      <c r="C21" s="97">
        <f>C22+C23+C24</f>
        <v>788750</v>
      </c>
      <c r="D21" s="99">
        <f>D22+D23+D24</f>
        <v>406954.32999999996</v>
      </c>
      <c r="E21" s="148">
        <f t="shared" si="0"/>
        <v>0.5159484374009509</v>
      </c>
    </row>
    <row r="22" spans="1:5" s="2" customFormat="1" ht="18" customHeight="1">
      <c r="A22" s="62"/>
      <c r="B22" s="60" t="s">
        <v>118</v>
      </c>
      <c r="C22" s="97">
        <v>650000</v>
      </c>
      <c r="D22" s="99">
        <v>308412</v>
      </c>
      <c r="E22" s="148">
        <f t="shared" si="0"/>
        <v>0.47448</v>
      </c>
    </row>
    <row r="23" spans="1:5" s="28" customFormat="1" ht="18" customHeight="1">
      <c r="A23" s="62"/>
      <c r="B23" s="60" t="s">
        <v>119</v>
      </c>
      <c r="C23" s="97">
        <v>125000</v>
      </c>
      <c r="D23" s="99">
        <v>93667.73</v>
      </c>
      <c r="E23" s="148">
        <f t="shared" si="0"/>
        <v>0.7493418399999999</v>
      </c>
    </row>
    <row r="24" spans="1:5" s="2" customFormat="1" ht="18" customHeight="1">
      <c r="A24" s="63"/>
      <c r="B24" s="60" t="s">
        <v>120</v>
      </c>
      <c r="C24" s="97">
        <v>13750</v>
      </c>
      <c r="D24" s="99">
        <v>4874.6</v>
      </c>
      <c r="E24" s="148">
        <f t="shared" si="0"/>
        <v>0.3545163636363637</v>
      </c>
    </row>
    <row r="25" spans="1:5" s="2" customFormat="1" ht="18" customHeight="1">
      <c r="A25" s="61" t="s">
        <v>107</v>
      </c>
      <c r="B25" s="60" t="s">
        <v>121</v>
      </c>
      <c r="C25" s="97">
        <v>1151744.24</v>
      </c>
      <c r="D25" s="99">
        <v>533923.98</v>
      </c>
      <c r="E25" s="148">
        <f t="shared" si="0"/>
        <v>0.46357859797067447</v>
      </c>
    </row>
    <row r="26" spans="1:5" s="2" customFormat="1" ht="18" customHeight="1">
      <c r="A26" s="62"/>
      <c r="B26" s="60" t="s">
        <v>122</v>
      </c>
      <c r="C26" s="97">
        <v>60000</v>
      </c>
      <c r="D26" s="99">
        <v>21541.1</v>
      </c>
      <c r="E26" s="148">
        <f t="shared" si="0"/>
        <v>0.35901833333333333</v>
      </c>
    </row>
    <row r="27" spans="1:5" s="2" customFormat="1" ht="18" customHeight="1">
      <c r="A27" s="3">
        <v>4</v>
      </c>
      <c r="B27" s="57" t="s">
        <v>37</v>
      </c>
      <c r="C27" s="8">
        <v>500</v>
      </c>
      <c r="D27" s="8">
        <v>0</v>
      </c>
      <c r="E27" s="148">
        <f t="shared" si="0"/>
        <v>0</v>
      </c>
    </row>
    <row r="28" spans="1:5" s="2" customFormat="1" ht="18" customHeight="1">
      <c r="A28" s="47"/>
      <c r="B28" s="57" t="s">
        <v>71</v>
      </c>
      <c r="C28" s="8">
        <v>0</v>
      </c>
      <c r="D28" s="8"/>
      <c r="E28" s="148"/>
    </row>
    <row r="29" spans="1:5" s="2" customFormat="1" ht="18" customHeight="1">
      <c r="A29" s="61">
        <v>5</v>
      </c>
      <c r="B29" s="60" t="s">
        <v>123</v>
      </c>
      <c r="C29" s="97">
        <f>C30+C31</f>
        <v>617593</v>
      </c>
      <c r="D29" s="99">
        <f>D30+D31</f>
        <v>314858.46</v>
      </c>
      <c r="E29" s="148">
        <f t="shared" si="0"/>
        <v>0.5098154609913002</v>
      </c>
    </row>
    <row r="30" spans="1:5" s="2" customFormat="1" ht="18" customHeight="1">
      <c r="A30" s="62"/>
      <c r="B30" s="60" t="s">
        <v>124</v>
      </c>
      <c r="C30" s="97">
        <v>542593</v>
      </c>
      <c r="D30" s="99">
        <v>274604.34</v>
      </c>
      <c r="E30" s="148">
        <f t="shared" si="0"/>
        <v>0.5060963558320878</v>
      </c>
    </row>
    <row r="31" spans="1:5" s="2" customFormat="1" ht="18" customHeight="1">
      <c r="A31" s="63"/>
      <c r="B31" s="60" t="s">
        <v>125</v>
      </c>
      <c r="C31" s="97">
        <v>75000</v>
      </c>
      <c r="D31" s="99">
        <v>40254.12</v>
      </c>
      <c r="E31" s="148">
        <f t="shared" si="0"/>
        <v>0.5367216</v>
      </c>
    </row>
    <row r="32" spans="1:5" s="25" customFormat="1" ht="18" customHeight="1">
      <c r="A32" s="88">
        <v>6</v>
      </c>
      <c r="B32" s="59" t="s">
        <v>33</v>
      </c>
      <c r="C32" s="100">
        <v>255000</v>
      </c>
      <c r="D32" s="100">
        <v>48724.53</v>
      </c>
      <c r="E32" s="148">
        <f t="shared" si="0"/>
        <v>0.1910765882352941</v>
      </c>
    </row>
    <row r="33" spans="1:5" s="2" customFormat="1" ht="18" customHeight="1">
      <c r="A33" s="93" t="s">
        <v>10</v>
      </c>
      <c r="B33" s="92" t="s">
        <v>34</v>
      </c>
      <c r="C33" s="95">
        <f>C4-C15</f>
        <v>0</v>
      </c>
      <c r="D33" s="95">
        <f>D4-D15</f>
        <v>266661.1100000008</v>
      </c>
      <c r="E33" s="148"/>
    </row>
    <row r="34" spans="1:5" s="2" customFormat="1" ht="18" customHeight="1">
      <c r="A34" s="94" t="s">
        <v>41</v>
      </c>
      <c r="B34" s="92" t="s">
        <v>56</v>
      </c>
      <c r="C34" s="95">
        <v>0</v>
      </c>
      <c r="D34" s="95">
        <v>0</v>
      </c>
      <c r="E34" s="148"/>
    </row>
    <row r="35" spans="1:5" s="2" customFormat="1" ht="18" customHeight="1">
      <c r="A35" s="94" t="s">
        <v>12</v>
      </c>
      <c r="B35" s="92" t="s">
        <v>126</v>
      </c>
      <c r="C35" s="95">
        <f>C33</f>
        <v>0</v>
      </c>
      <c r="D35" s="95">
        <f>D33</f>
        <v>266661.1100000008</v>
      </c>
      <c r="E35" s="148"/>
    </row>
    <row r="36" spans="1:5" s="2" customFormat="1" ht="18" customHeight="1">
      <c r="A36" s="94" t="s">
        <v>54</v>
      </c>
      <c r="B36" s="92" t="s">
        <v>55</v>
      </c>
      <c r="C36" s="95">
        <f>SUM(C37:C38)</f>
        <v>81600</v>
      </c>
      <c r="D36" s="95">
        <f>SUM(D37:D38)</f>
        <v>20144.47</v>
      </c>
      <c r="E36" s="148">
        <f t="shared" si="0"/>
        <v>0.2468685049019608</v>
      </c>
    </row>
    <row r="37" spans="1:5" s="2" customFormat="1" ht="12.75">
      <c r="A37" s="89">
        <v>1</v>
      </c>
      <c r="B37" s="59" t="s">
        <v>127</v>
      </c>
      <c r="C37" s="100">
        <v>76600</v>
      </c>
      <c r="D37" s="100">
        <v>20144.47</v>
      </c>
      <c r="E37" s="148">
        <f t="shared" si="0"/>
        <v>0.262982637075718</v>
      </c>
    </row>
    <row r="38" spans="1:5" s="2" customFormat="1" ht="18" customHeight="1">
      <c r="A38" s="89">
        <v>2</v>
      </c>
      <c r="B38" s="59" t="s">
        <v>128</v>
      </c>
      <c r="C38" s="100">
        <v>5000</v>
      </c>
      <c r="D38" s="100"/>
      <c r="E38" s="148">
        <f t="shared" si="0"/>
        <v>0</v>
      </c>
    </row>
    <row r="39" spans="1:5" ht="17.25" customHeight="1">
      <c r="A39" s="93" t="s">
        <v>79</v>
      </c>
      <c r="B39" s="92" t="s">
        <v>129</v>
      </c>
      <c r="C39" s="95">
        <v>111</v>
      </c>
      <c r="D39" s="95">
        <v>106</v>
      </c>
      <c r="E39" s="148">
        <f t="shared" si="0"/>
        <v>0.954954954954955</v>
      </c>
    </row>
    <row r="40" spans="1:5" ht="17.25" customHeight="1">
      <c r="A40" s="93" t="s">
        <v>81</v>
      </c>
      <c r="B40" s="92" t="s">
        <v>130</v>
      </c>
      <c r="C40" s="95"/>
      <c r="D40" s="95"/>
      <c r="E40" s="148"/>
    </row>
    <row r="41" spans="1:5" ht="14.25" customHeight="1">
      <c r="A41" s="89">
        <v>1</v>
      </c>
      <c r="B41" s="59" t="s">
        <v>131</v>
      </c>
      <c r="C41" s="100">
        <v>221112.29</v>
      </c>
      <c r="D41" s="100">
        <v>221112.29</v>
      </c>
      <c r="E41" s="148"/>
    </row>
    <row r="42" spans="1:5" ht="14.25" customHeight="1">
      <c r="A42" s="89">
        <v>2</v>
      </c>
      <c r="B42" s="59" t="s">
        <v>85</v>
      </c>
      <c r="C42" s="100">
        <v>221000</v>
      </c>
      <c r="D42" s="100">
        <v>628134.82</v>
      </c>
      <c r="E42" s="148"/>
    </row>
    <row r="43" spans="1:5" ht="17.25" customHeight="1">
      <c r="A43" s="93" t="s">
        <v>82</v>
      </c>
      <c r="B43" s="92" t="s">
        <v>0</v>
      </c>
      <c r="C43" s="95"/>
      <c r="D43" s="95"/>
      <c r="E43" s="148"/>
    </row>
    <row r="44" spans="1:5" ht="12.75">
      <c r="A44" s="89">
        <v>1</v>
      </c>
      <c r="B44" s="59" t="s">
        <v>132</v>
      </c>
      <c r="C44" s="100">
        <v>148095.78</v>
      </c>
      <c r="D44" s="100">
        <v>148095.78</v>
      </c>
      <c r="E44" s="148"/>
    </row>
    <row r="45" spans="1:5" ht="12.75">
      <c r="A45" s="89"/>
      <c r="B45" s="59" t="s">
        <v>133</v>
      </c>
      <c r="C45" s="100"/>
      <c r="D45" s="100"/>
      <c r="E45" s="148"/>
    </row>
    <row r="46" spans="1:5" ht="12.75">
      <c r="A46" s="89">
        <v>2</v>
      </c>
      <c r="B46" s="59" t="s">
        <v>90</v>
      </c>
      <c r="C46" s="100">
        <v>148000</v>
      </c>
      <c r="D46" s="100">
        <v>140316.77</v>
      </c>
      <c r="E46" s="148"/>
    </row>
    <row r="47" spans="1:5" ht="12.75">
      <c r="A47" s="89"/>
      <c r="B47" s="59" t="s">
        <v>133</v>
      </c>
      <c r="C47" s="101"/>
      <c r="D47" s="101"/>
      <c r="E47" s="148"/>
    </row>
    <row r="48" spans="1:5" ht="12.75">
      <c r="A48" s="93" t="s">
        <v>86</v>
      </c>
      <c r="B48" s="92" t="s">
        <v>35</v>
      </c>
      <c r="C48" s="95"/>
      <c r="D48" s="95"/>
      <c r="E48" s="148"/>
    </row>
    <row r="49" spans="1:5" ht="12.75">
      <c r="A49" s="89">
        <v>1</v>
      </c>
      <c r="B49" s="59" t="s">
        <v>94</v>
      </c>
      <c r="C49" s="101">
        <v>178352.92</v>
      </c>
      <c r="D49" s="101">
        <v>178352.92</v>
      </c>
      <c r="E49" s="148"/>
    </row>
    <row r="50" spans="1:5" ht="12.75">
      <c r="A50" s="89"/>
      <c r="B50" s="59" t="s">
        <v>133</v>
      </c>
      <c r="C50" s="101"/>
      <c r="D50" s="101"/>
      <c r="E50" s="148"/>
    </row>
    <row r="51" spans="1:5" ht="12.75">
      <c r="A51" s="89">
        <v>2</v>
      </c>
      <c r="B51" s="59" t="s">
        <v>134</v>
      </c>
      <c r="C51" s="101">
        <v>178000</v>
      </c>
      <c r="D51" s="101">
        <v>244211.25</v>
      </c>
      <c r="E51" s="148"/>
    </row>
    <row r="52" spans="1:5" ht="12.75">
      <c r="A52" s="89"/>
      <c r="B52" s="59" t="s">
        <v>133</v>
      </c>
      <c r="C52" s="101"/>
      <c r="D52" s="101"/>
      <c r="E52" s="148"/>
    </row>
  </sheetData>
  <mergeCells count="1">
    <mergeCell ref="A1:E1"/>
  </mergeCells>
  <printOptions/>
  <pageMargins left="0.75" right="0.33" top="0.81" bottom="0.64" header="0.17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G54"/>
  <sheetViews>
    <sheetView workbookViewId="0" topLeftCell="A13">
      <selection activeCell="E45" sqref="E45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151" t="s">
        <v>46</v>
      </c>
      <c r="B1" s="151"/>
      <c r="C1" s="151"/>
      <c r="D1" s="151"/>
      <c r="E1" s="151"/>
    </row>
    <row r="2" spans="1:5" ht="73.5" customHeight="1">
      <c r="A2" s="72" t="s">
        <v>14</v>
      </c>
      <c r="B2" s="73" t="s">
        <v>1</v>
      </c>
      <c r="C2" s="74" t="s">
        <v>147</v>
      </c>
      <c r="D2" s="74" t="s">
        <v>149</v>
      </c>
      <c r="E2" s="81" t="s">
        <v>143</v>
      </c>
    </row>
    <row r="3" spans="1:5" s="24" customFormat="1" ht="15.75" customHeight="1">
      <c r="A3" s="22">
        <v>1</v>
      </c>
      <c r="B3" s="23">
        <v>2</v>
      </c>
      <c r="C3" s="23">
        <v>3</v>
      </c>
      <c r="D3" s="23">
        <v>4</v>
      </c>
      <c r="E3" s="22">
        <v>5</v>
      </c>
    </row>
    <row r="4" spans="1:7" ht="16.5" customHeight="1">
      <c r="A4" s="4" t="s">
        <v>2</v>
      </c>
      <c r="B4" s="5" t="s">
        <v>57</v>
      </c>
      <c r="C4" s="26">
        <f>C5+C10+C14+C15+C16+C17</f>
        <v>3922780</v>
      </c>
      <c r="D4" s="26">
        <f>D5+D10+D14+D15+D16+D17</f>
        <v>1812719</v>
      </c>
      <c r="E4" s="7">
        <f aca="true" t="shared" si="0" ref="E4:E40">D4/C4</f>
        <v>0.4621006021240039</v>
      </c>
      <c r="G4" s="54"/>
    </row>
    <row r="5" spans="1:5" ht="18" customHeight="1">
      <c r="A5" s="3">
        <v>1</v>
      </c>
      <c r="B5" s="37" t="s">
        <v>58</v>
      </c>
      <c r="C5" s="8">
        <f>SUM(C7:C9)</f>
        <v>3623630</v>
      </c>
      <c r="D5" s="8">
        <f>SUM(D7:D9)</f>
        <v>1677596</v>
      </c>
      <c r="E5" s="7">
        <f t="shared" si="0"/>
        <v>0.4629600704266164</v>
      </c>
    </row>
    <row r="6" spans="1:5" ht="18" customHeight="1">
      <c r="A6" s="3"/>
      <c r="B6" s="42" t="s">
        <v>59</v>
      </c>
      <c r="C6" s="8"/>
      <c r="D6" s="8"/>
      <c r="E6" s="7"/>
    </row>
    <row r="7" spans="1:5" ht="18" customHeight="1">
      <c r="A7" s="3"/>
      <c r="B7" s="42" t="s">
        <v>4</v>
      </c>
      <c r="C7" s="8">
        <v>3303630</v>
      </c>
      <c r="D7" s="8">
        <v>1677596</v>
      </c>
      <c r="E7" s="7">
        <f t="shared" si="0"/>
        <v>0.507803840018404</v>
      </c>
    </row>
    <row r="8" spans="1:5" ht="18" customHeight="1">
      <c r="A8" s="3"/>
      <c r="B8" s="42" t="s">
        <v>60</v>
      </c>
      <c r="C8" s="8">
        <v>320000</v>
      </c>
      <c r="D8" s="8">
        <v>0</v>
      </c>
      <c r="E8" s="7">
        <v>0</v>
      </c>
    </row>
    <row r="9" spans="1:5" ht="18" customHeight="1">
      <c r="A9" s="3"/>
      <c r="B9" s="42" t="s">
        <v>61</v>
      </c>
      <c r="C9" s="8">
        <v>0</v>
      </c>
      <c r="D9" s="8">
        <v>0</v>
      </c>
      <c r="E9" s="7">
        <v>0</v>
      </c>
    </row>
    <row r="10" spans="1:5" s="11" customFormat="1" ht="15.75" customHeight="1">
      <c r="A10" s="3">
        <v>2</v>
      </c>
      <c r="B10" s="37" t="s">
        <v>62</v>
      </c>
      <c r="C10" s="8">
        <f>C12+C13</f>
        <v>12000</v>
      </c>
      <c r="D10" s="8">
        <f>D12+D13</f>
        <v>12000</v>
      </c>
      <c r="E10" s="7">
        <f t="shared" si="0"/>
        <v>1</v>
      </c>
    </row>
    <row r="11" spans="1:5" s="11" customFormat="1" ht="12.75">
      <c r="A11" s="3"/>
      <c r="B11" s="42" t="s">
        <v>59</v>
      </c>
      <c r="C11" s="8"/>
      <c r="D11" s="8"/>
      <c r="E11" s="7"/>
    </row>
    <row r="12" spans="1:5" s="2" customFormat="1" ht="12.75">
      <c r="A12" s="3"/>
      <c r="B12" s="42" t="s">
        <v>63</v>
      </c>
      <c r="C12" s="8"/>
      <c r="D12" s="8"/>
      <c r="E12" s="7"/>
    </row>
    <row r="13" spans="1:5" s="14" customFormat="1" ht="18" customHeight="1">
      <c r="A13" s="3"/>
      <c r="B13" s="42" t="s">
        <v>156</v>
      </c>
      <c r="C13" s="8">
        <v>12000</v>
      </c>
      <c r="D13" s="8">
        <v>12000</v>
      </c>
      <c r="E13" s="7">
        <v>0</v>
      </c>
    </row>
    <row r="14" spans="1:5" s="2" customFormat="1" ht="12.75">
      <c r="A14" s="3">
        <v>3</v>
      </c>
      <c r="B14" s="37" t="s">
        <v>48</v>
      </c>
      <c r="C14" s="8">
        <v>95000</v>
      </c>
      <c r="D14" s="8">
        <v>56719</v>
      </c>
      <c r="E14" s="7">
        <f t="shared" si="0"/>
        <v>0.5970421052631579</v>
      </c>
    </row>
    <row r="15" spans="1:5" s="18" customFormat="1" ht="12.75">
      <c r="A15" s="3">
        <v>4</v>
      </c>
      <c r="B15" s="37" t="s">
        <v>26</v>
      </c>
      <c r="C15" s="8">
        <v>1400</v>
      </c>
      <c r="D15" s="8">
        <v>677</v>
      </c>
      <c r="E15" s="7">
        <f t="shared" si="0"/>
        <v>0.4835714285714286</v>
      </c>
    </row>
    <row r="16" spans="1:5" s="2" customFormat="1" ht="18" customHeight="1">
      <c r="A16" s="3">
        <v>5</v>
      </c>
      <c r="B16" s="37" t="s">
        <v>65</v>
      </c>
      <c r="C16" s="8">
        <v>181000</v>
      </c>
      <c r="D16" s="8">
        <v>65727</v>
      </c>
      <c r="E16" s="7">
        <f t="shared" si="0"/>
        <v>0.36313259668508285</v>
      </c>
    </row>
    <row r="17" spans="1:5" s="11" customFormat="1" ht="18" customHeight="1">
      <c r="A17" s="3">
        <v>6</v>
      </c>
      <c r="B17" s="1" t="s">
        <v>135</v>
      </c>
      <c r="C17" s="8">
        <v>9750</v>
      </c>
      <c r="D17" s="8">
        <v>0</v>
      </c>
      <c r="E17" s="7">
        <f t="shared" si="0"/>
        <v>0</v>
      </c>
    </row>
    <row r="18" spans="1:5" s="2" customFormat="1" ht="18" customHeight="1">
      <c r="A18" s="4" t="s">
        <v>5</v>
      </c>
      <c r="B18" s="5" t="s">
        <v>66</v>
      </c>
      <c r="C18" s="26">
        <f>C19+C24+C25+C26+C28+C30+C32</f>
        <v>3922780</v>
      </c>
      <c r="D18" s="26">
        <f>D19+D24+D25+D26+D28+D30+D32</f>
        <v>1648173</v>
      </c>
      <c r="E18" s="7">
        <f t="shared" si="0"/>
        <v>0.42015432932767066</v>
      </c>
    </row>
    <row r="19" spans="1:5" s="2" customFormat="1" ht="18" customHeight="1">
      <c r="A19" s="56">
        <v>1</v>
      </c>
      <c r="B19" s="75" t="s">
        <v>67</v>
      </c>
      <c r="C19" s="8">
        <f>SUM(C21:C23)</f>
        <v>1960461</v>
      </c>
      <c r="D19" s="8">
        <f>SUM(D21:D23)</f>
        <v>745005</v>
      </c>
      <c r="E19" s="7">
        <f t="shared" si="0"/>
        <v>0.38001521070809363</v>
      </c>
    </row>
    <row r="20" spans="1:5" s="2" customFormat="1" ht="18" customHeight="1">
      <c r="A20" s="3"/>
      <c r="B20" s="42" t="s">
        <v>59</v>
      </c>
      <c r="C20" s="8"/>
      <c r="D20" s="8"/>
      <c r="E20" s="7"/>
    </row>
    <row r="21" spans="1:5" s="2" customFormat="1" ht="18" customHeight="1">
      <c r="A21" s="3"/>
      <c r="B21" s="57" t="s">
        <v>7</v>
      </c>
      <c r="C21" s="27">
        <v>1529761</v>
      </c>
      <c r="D21" s="27">
        <v>689667</v>
      </c>
      <c r="E21" s="7">
        <f t="shared" si="0"/>
        <v>0.45083316936436474</v>
      </c>
    </row>
    <row r="22" spans="1:5" s="2" customFormat="1" ht="18" customHeight="1">
      <c r="A22" s="56"/>
      <c r="B22" s="57" t="s">
        <v>19</v>
      </c>
      <c r="C22" s="27">
        <v>375500</v>
      </c>
      <c r="D22" s="27">
        <v>40763</v>
      </c>
      <c r="E22" s="7">
        <f t="shared" si="0"/>
        <v>0.1085565912117177</v>
      </c>
    </row>
    <row r="23" spans="1:5" s="2" customFormat="1" ht="18" customHeight="1">
      <c r="A23" s="56"/>
      <c r="B23" s="57" t="s">
        <v>31</v>
      </c>
      <c r="C23" s="27">
        <v>55200</v>
      </c>
      <c r="D23" s="27">
        <v>14575</v>
      </c>
      <c r="E23" s="7">
        <f t="shared" si="0"/>
        <v>0.26403985507246375</v>
      </c>
    </row>
    <row r="24" spans="1:5" s="2" customFormat="1" ht="27" customHeight="1">
      <c r="A24" s="56">
        <v>2</v>
      </c>
      <c r="B24" s="58" t="s">
        <v>8</v>
      </c>
      <c r="C24" s="8">
        <v>298213</v>
      </c>
      <c r="D24" s="8">
        <v>131525</v>
      </c>
      <c r="E24" s="7">
        <f t="shared" si="0"/>
        <v>0.44104381767394446</v>
      </c>
    </row>
    <row r="25" spans="1:5" s="2" customFormat="1" ht="18" customHeight="1">
      <c r="A25" s="56">
        <v>3</v>
      </c>
      <c r="B25" s="58" t="s">
        <v>15</v>
      </c>
      <c r="C25" s="27">
        <v>40000</v>
      </c>
      <c r="D25" s="27">
        <v>39819</v>
      </c>
      <c r="E25" s="7">
        <f t="shared" si="0"/>
        <v>0.995475</v>
      </c>
    </row>
    <row r="26" spans="1:5" s="14" customFormat="1" ht="18" customHeight="1">
      <c r="A26" s="56">
        <v>4</v>
      </c>
      <c r="B26" s="75" t="s">
        <v>68</v>
      </c>
      <c r="C26" s="8">
        <v>1565506</v>
      </c>
      <c r="D26" s="8">
        <v>708067</v>
      </c>
      <c r="E26" s="7">
        <f t="shared" si="0"/>
        <v>0.45229274113289886</v>
      </c>
    </row>
    <row r="27" spans="1:5" s="14" customFormat="1" ht="18" customHeight="1">
      <c r="A27" s="3"/>
      <c r="B27" s="57" t="s">
        <v>69</v>
      </c>
      <c r="C27" s="8">
        <v>62000</v>
      </c>
      <c r="D27" s="8">
        <v>58775</v>
      </c>
      <c r="E27" s="7">
        <f t="shared" si="0"/>
        <v>0.947983870967742</v>
      </c>
    </row>
    <row r="28" spans="1:5" s="2" customFormat="1" ht="12.75">
      <c r="A28" s="56">
        <v>5</v>
      </c>
      <c r="B28" s="57" t="s">
        <v>37</v>
      </c>
      <c r="C28" s="8">
        <v>400</v>
      </c>
      <c r="D28" s="8">
        <v>296</v>
      </c>
      <c r="E28" s="7">
        <f t="shared" si="0"/>
        <v>0.74</v>
      </c>
    </row>
    <row r="29" spans="1:5" s="18" customFormat="1" ht="12.75">
      <c r="A29" s="3"/>
      <c r="B29" s="57" t="s">
        <v>71</v>
      </c>
      <c r="C29" s="8"/>
      <c r="D29" s="8"/>
      <c r="E29" s="7">
        <v>0</v>
      </c>
    </row>
    <row r="30" spans="1:5" s="2" customFormat="1" ht="18" customHeight="1">
      <c r="A30" s="56">
        <v>6</v>
      </c>
      <c r="B30" s="58" t="s">
        <v>72</v>
      </c>
      <c r="C30" s="8">
        <v>45000</v>
      </c>
      <c r="D30" s="8">
        <v>9648</v>
      </c>
      <c r="E30" s="7">
        <f t="shared" si="0"/>
        <v>0.2144</v>
      </c>
    </row>
    <row r="31" spans="1:5" s="11" customFormat="1" ht="27.75" customHeight="1">
      <c r="A31" s="3"/>
      <c r="B31" s="57" t="s">
        <v>73</v>
      </c>
      <c r="C31" s="27">
        <v>15000</v>
      </c>
      <c r="D31" s="27">
        <v>9648</v>
      </c>
      <c r="E31" s="7">
        <f t="shared" si="0"/>
        <v>0.6432</v>
      </c>
    </row>
    <row r="32" spans="1:5" s="2" customFormat="1" ht="18" customHeight="1">
      <c r="A32" s="56">
        <v>7</v>
      </c>
      <c r="B32" s="58" t="s">
        <v>74</v>
      </c>
      <c r="C32" s="27">
        <v>13200</v>
      </c>
      <c r="D32" s="27">
        <v>13813</v>
      </c>
      <c r="E32" s="7">
        <f t="shared" si="0"/>
        <v>1.046439393939394</v>
      </c>
    </row>
    <row r="33" spans="1:5" s="16" customFormat="1" ht="18" customHeight="1">
      <c r="A33" s="4" t="s">
        <v>10</v>
      </c>
      <c r="B33" s="19" t="s">
        <v>75</v>
      </c>
      <c r="C33" s="78">
        <f>C4-C18</f>
        <v>0</v>
      </c>
      <c r="D33" s="78">
        <f>D4-D18</f>
        <v>164546</v>
      </c>
      <c r="E33" s="7"/>
    </row>
    <row r="34" spans="1:5" s="2" customFormat="1" ht="18" customHeight="1">
      <c r="A34" s="76" t="s">
        <v>41</v>
      </c>
      <c r="B34" s="77" t="s">
        <v>56</v>
      </c>
      <c r="C34" s="78"/>
      <c r="D34" s="78"/>
      <c r="E34" s="7"/>
    </row>
    <row r="35" spans="1:5" s="2" customFormat="1" ht="18" customHeight="1">
      <c r="A35" s="76" t="s">
        <v>12</v>
      </c>
      <c r="B35" s="77" t="s">
        <v>76</v>
      </c>
      <c r="C35" s="78">
        <f>C33-C34</f>
        <v>0</v>
      </c>
      <c r="D35" s="78">
        <f>D33-D34</f>
        <v>164546</v>
      </c>
      <c r="E35" s="7"/>
    </row>
    <row r="36" spans="1:5" s="2" customFormat="1" ht="18" customHeight="1">
      <c r="A36" s="76" t="s">
        <v>54</v>
      </c>
      <c r="B36" s="79" t="s">
        <v>55</v>
      </c>
      <c r="C36" s="26">
        <f>C37+C38</f>
        <v>300000</v>
      </c>
      <c r="D36" s="26">
        <f>D37+D38</f>
        <v>57704</v>
      </c>
      <c r="E36" s="7">
        <f t="shared" si="0"/>
        <v>0.19234666666666667</v>
      </c>
    </row>
    <row r="37" spans="1:5" s="2" customFormat="1" ht="18" customHeight="1">
      <c r="A37" s="56">
        <v>1</v>
      </c>
      <c r="B37" s="57" t="s">
        <v>77</v>
      </c>
      <c r="C37" s="8">
        <v>300000</v>
      </c>
      <c r="D37" s="8">
        <v>9090</v>
      </c>
      <c r="E37" s="7">
        <f t="shared" si="0"/>
        <v>0.0303</v>
      </c>
    </row>
    <row r="38" spans="1:5" s="2" customFormat="1" ht="12.75">
      <c r="A38" s="56">
        <v>2</v>
      </c>
      <c r="B38" s="57" t="s">
        <v>18</v>
      </c>
      <c r="C38" s="8"/>
      <c r="D38" s="8">
        <v>48614</v>
      </c>
      <c r="E38" s="7"/>
    </row>
    <row r="39" spans="1:5" s="2" customFormat="1" ht="18" customHeight="1">
      <c r="A39" s="4" t="s">
        <v>79</v>
      </c>
      <c r="B39" s="77" t="s">
        <v>80</v>
      </c>
      <c r="C39" s="26">
        <v>33000</v>
      </c>
      <c r="D39" s="26">
        <v>32740</v>
      </c>
      <c r="E39" s="7">
        <f t="shared" si="0"/>
        <v>0.9921212121212121</v>
      </c>
    </row>
    <row r="40" spans="1:5" ht="25.5">
      <c r="A40" s="4" t="s">
        <v>81</v>
      </c>
      <c r="B40" s="77" t="s">
        <v>11</v>
      </c>
      <c r="C40" s="102">
        <v>33.5</v>
      </c>
      <c r="D40" s="103">
        <v>31.46</v>
      </c>
      <c r="E40" s="7">
        <f t="shared" si="0"/>
        <v>0.9391044776119403</v>
      </c>
    </row>
    <row r="41" spans="1:5" ht="12.75">
      <c r="A41" s="4" t="s">
        <v>82</v>
      </c>
      <c r="B41" s="77" t="s">
        <v>83</v>
      </c>
      <c r="C41" s="8"/>
      <c r="D41" s="8"/>
      <c r="E41" s="7"/>
    </row>
    <row r="42" spans="1:5" ht="12.75">
      <c r="A42" s="56">
        <v>1</v>
      </c>
      <c r="B42" s="65" t="s">
        <v>84</v>
      </c>
      <c r="C42" s="27">
        <v>309176</v>
      </c>
      <c r="D42" s="27">
        <v>309176</v>
      </c>
      <c r="E42" s="66"/>
    </row>
    <row r="43" spans="1:5" ht="12.75">
      <c r="A43" s="56">
        <v>2</v>
      </c>
      <c r="B43" s="65" t="s">
        <v>85</v>
      </c>
      <c r="C43" s="27">
        <v>125000</v>
      </c>
      <c r="D43" s="27">
        <v>383799</v>
      </c>
      <c r="E43" s="66"/>
    </row>
    <row r="44" spans="1:5" ht="12.75">
      <c r="A44" s="4" t="s">
        <v>86</v>
      </c>
      <c r="B44" s="77" t="s">
        <v>87</v>
      </c>
      <c r="C44" s="26"/>
      <c r="D44" s="26"/>
      <c r="E44" s="46"/>
    </row>
    <row r="45" spans="1:5" ht="12.75">
      <c r="A45" s="56">
        <v>1</v>
      </c>
      <c r="B45" s="65" t="s">
        <v>88</v>
      </c>
      <c r="C45" s="27">
        <v>69361</v>
      </c>
      <c r="D45" s="27">
        <v>69361</v>
      </c>
      <c r="E45" s="66"/>
    </row>
    <row r="46" spans="1:5" ht="12.75">
      <c r="A46" s="56"/>
      <c r="B46" s="65" t="s">
        <v>89</v>
      </c>
      <c r="C46" s="27"/>
      <c r="D46" s="27"/>
      <c r="E46" s="66"/>
    </row>
    <row r="47" spans="1:5" ht="12.75">
      <c r="A47" s="56">
        <v>2</v>
      </c>
      <c r="B47" s="65" t="s">
        <v>90</v>
      </c>
      <c r="C47" s="27">
        <v>58220</v>
      </c>
      <c r="D47" s="27">
        <v>81061</v>
      </c>
      <c r="E47" s="66"/>
    </row>
    <row r="48" spans="1:5" ht="12.75">
      <c r="A48" s="56"/>
      <c r="B48" s="65" t="s">
        <v>91</v>
      </c>
      <c r="C48" s="27"/>
      <c r="D48" s="27"/>
      <c r="E48" s="66"/>
    </row>
    <row r="49" spans="1:5" ht="12.75">
      <c r="A49" s="4" t="s">
        <v>92</v>
      </c>
      <c r="B49" s="77" t="s">
        <v>93</v>
      </c>
      <c r="C49" s="26"/>
      <c r="D49" s="26"/>
      <c r="E49" s="46"/>
    </row>
    <row r="50" spans="1:5" ht="12.75">
      <c r="A50" s="56">
        <v>1</v>
      </c>
      <c r="B50" s="65" t="s">
        <v>94</v>
      </c>
      <c r="C50" s="27">
        <v>181516</v>
      </c>
      <c r="D50" s="27">
        <v>181516</v>
      </c>
      <c r="E50" s="66"/>
    </row>
    <row r="51" spans="1:5" ht="12.75">
      <c r="A51" s="56"/>
      <c r="B51" s="65" t="s">
        <v>89</v>
      </c>
      <c r="C51" s="27"/>
      <c r="D51" s="27"/>
      <c r="E51" s="66"/>
    </row>
    <row r="52" spans="1:5" ht="12.75">
      <c r="A52" s="56">
        <v>2</v>
      </c>
      <c r="B52" s="65" t="s">
        <v>95</v>
      </c>
      <c r="C52" s="27">
        <v>159000</v>
      </c>
      <c r="D52" s="27">
        <v>112464</v>
      </c>
      <c r="E52" s="66"/>
    </row>
    <row r="53" spans="1:5" ht="12.75">
      <c r="A53" s="56"/>
      <c r="B53" s="65" t="s">
        <v>89</v>
      </c>
      <c r="C53" s="27"/>
      <c r="D53" s="27"/>
      <c r="E53" s="66"/>
    </row>
    <row r="54" spans="1:5" ht="12.75">
      <c r="A54" s="4" t="s">
        <v>96</v>
      </c>
      <c r="B54" s="5" t="s">
        <v>13</v>
      </c>
      <c r="C54" s="8"/>
      <c r="D54" s="8"/>
      <c r="E54" s="7"/>
    </row>
  </sheetData>
  <mergeCells count="1">
    <mergeCell ref="A1:E1"/>
  </mergeCells>
  <printOptions/>
  <pageMargins left="0.75" right="0.75" top="0.66" bottom="0.61" header="0.17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E57"/>
  <sheetViews>
    <sheetView workbookViewId="0" topLeftCell="A16">
      <selection activeCell="E43" sqref="E43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151" t="s">
        <v>50</v>
      </c>
      <c r="B1" s="151"/>
      <c r="C1" s="151"/>
      <c r="D1" s="151"/>
      <c r="E1" s="151"/>
    </row>
    <row r="2" spans="1:5" ht="68.25" customHeight="1">
      <c r="A2" s="104" t="s">
        <v>14</v>
      </c>
      <c r="B2" s="105" t="s">
        <v>1</v>
      </c>
      <c r="C2" s="74" t="s">
        <v>147</v>
      </c>
      <c r="D2" s="74" t="s">
        <v>149</v>
      </c>
      <c r="E2" s="81" t="s">
        <v>143</v>
      </c>
    </row>
    <row r="3" spans="1:5" s="24" customFormat="1" ht="12.75" customHeight="1">
      <c r="A3" s="106">
        <v>1</v>
      </c>
      <c r="B3" s="107">
        <v>2</v>
      </c>
      <c r="C3" s="107">
        <v>3</v>
      </c>
      <c r="D3" s="107">
        <v>4</v>
      </c>
      <c r="E3" s="106">
        <v>5</v>
      </c>
    </row>
    <row r="4" spans="1:5" ht="16.5" customHeight="1">
      <c r="A4" s="9" t="s">
        <v>2</v>
      </c>
      <c r="B4" s="10" t="s">
        <v>57</v>
      </c>
      <c r="C4" s="6">
        <f>C5+C10+C14+C15+C16</f>
        <v>5602549</v>
      </c>
      <c r="D4" s="6">
        <f>D5+D10+D14+D15+D16</f>
        <v>3906060</v>
      </c>
      <c r="E4" s="108">
        <f>D4/C4</f>
        <v>0.6971933668050025</v>
      </c>
    </row>
    <row r="5" spans="1:5" ht="18" customHeight="1">
      <c r="A5" s="109">
        <v>1</v>
      </c>
      <c r="B5" s="110" t="s">
        <v>58</v>
      </c>
      <c r="C5" s="111">
        <f>SUM(C7:C9)</f>
        <v>5322549</v>
      </c>
      <c r="D5" s="111">
        <f>SUM(D6:D9)</f>
        <v>3200000</v>
      </c>
      <c r="E5" s="108">
        <f>D5/C5</f>
        <v>0.601215695712712</v>
      </c>
    </row>
    <row r="6" spans="1:5" ht="18" customHeight="1">
      <c r="A6" s="109"/>
      <c r="B6" s="112" t="s">
        <v>59</v>
      </c>
      <c r="C6" s="111"/>
      <c r="D6" s="111"/>
      <c r="E6" s="108"/>
    </row>
    <row r="7" spans="1:5" ht="18" customHeight="1">
      <c r="A7" s="109"/>
      <c r="B7" s="112" t="s">
        <v>4</v>
      </c>
      <c r="C7" s="111">
        <v>5281301</v>
      </c>
      <c r="D7" s="111">
        <v>3200000</v>
      </c>
      <c r="E7" s="108">
        <f>D7/C7</f>
        <v>0.6059113085961205</v>
      </c>
    </row>
    <row r="8" spans="1:5" ht="18" customHeight="1">
      <c r="A8" s="109"/>
      <c r="B8" s="112" t="s">
        <v>60</v>
      </c>
      <c r="C8" s="111">
        <v>41248</v>
      </c>
      <c r="D8" s="111"/>
      <c r="E8" s="108"/>
    </row>
    <row r="9" spans="1:5" s="11" customFormat="1" ht="15.75" customHeight="1">
      <c r="A9" s="109"/>
      <c r="B9" s="112" t="s">
        <v>61</v>
      </c>
      <c r="C9" s="111"/>
      <c r="D9" s="111"/>
      <c r="E9" s="108"/>
    </row>
    <row r="10" spans="1:5" s="11" customFormat="1" ht="12.75">
      <c r="A10" s="109">
        <v>2</v>
      </c>
      <c r="B10" s="110" t="s">
        <v>62</v>
      </c>
      <c r="C10" s="111">
        <f>C12+C13</f>
        <v>210000</v>
      </c>
      <c r="D10" s="111">
        <f>D12+D13</f>
        <v>9746</v>
      </c>
      <c r="E10" s="108">
        <f>D10/C10</f>
        <v>0.04640952380952381</v>
      </c>
    </row>
    <row r="11" spans="1:5" s="2" customFormat="1" ht="18" customHeight="1">
      <c r="A11" s="109"/>
      <c r="B11" s="112" t="s">
        <v>59</v>
      </c>
      <c r="C11" s="111"/>
      <c r="D11" s="111"/>
      <c r="E11" s="108"/>
    </row>
    <row r="12" spans="1:5" s="14" customFormat="1" ht="18" customHeight="1">
      <c r="A12" s="109"/>
      <c r="B12" s="112" t="s">
        <v>63</v>
      </c>
      <c r="C12" s="111">
        <v>210000</v>
      </c>
      <c r="D12" s="111">
        <v>9746</v>
      </c>
      <c r="E12" s="108">
        <f>D12/C12</f>
        <v>0.04640952380952381</v>
      </c>
    </row>
    <row r="13" spans="1:5" s="14" customFormat="1" ht="12.75" customHeight="1">
      <c r="A13" s="109"/>
      <c r="B13" s="112" t="s">
        <v>139</v>
      </c>
      <c r="C13" s="111"/>
      <c r="D13" s="111"/>
      <c r="E13" s="108"/>
    </row>
    <row r="14" spans="1:5" s="14" customFormat="1" ht="14.25" customHeight="1">
      <c r="A14" s="109">
        <v>3</v>
      </c>
      <c r="B14" s="110" t="s">
        <v>48</v>
      </c>
      <c r="C14" s="111">
        <v>50000</v>
      </c>
      <c r="D14" s="111">
        <v>44748</v>
      </c>
      <c r="E14" s="108">
        <f>D14/C14</f>
        <v>0.89496</v>
      </c>
    </row>
    <row r="15" spans="1:5" s="2" customFormat="1" ht="12.75">
      <c r="A15" s="109">
        <v>4</v>
      </c>
      <c r="B15" s="110" t="s">
        <v>26</v>
      </c>
      <c r="C15" s="111">
        <v>20000</v>
      </c>
      <c r="D15" s="111">
        <v>6721</v>
      </c>
      <c r="E15" s="108">
        <f>D15/C15</f>
        <v>0.33605</v>
      </c>
    </row>
    <row r="16" spans="1:5" s="18" customFormat="1" ht="12.75">
      <c r="A16" s="109">
        <v>5</v>
      </c>
      <c r="B16" s="110" t="s">
        <v>65</v>
      </c>
      <c r="C16" s="111"/>
      <c r="D16" s="111">
        <v>644845</v>
      </c>
      <c r="E16" s="108"/>
    </row>
    <row r="17" spans="1:5" s="2" customFormat="1" ht="17.25" customHeight="1">
      <c r="A17" s="9" t="s">
        <v>5</v>
      </c>
      <c r="B17" s="10" t="s">
        <v>66</v>
      </c>
      <c r="C17" s="6">
        <f>C18+C23+C24+C25+C27+C29+C31</f>
        <v>5602549</v>
      </c>
      <c r="D17" s="6">
        <f>D18+D23+D24+D25+D27+D29+D31</f>
        <v>3633030</v>
      </c>
      <c r="E17" s="108">
        <f>D17/C17</f>
        <v>0.6484601919590529</v>
      </c>
    </row>
    <row r="18" spans="1:5" s="11" customFormat="1" ht="15" customHeight="1">
      <c r="A18" s="109">
        <v>1</v>
      </c>
      <c r="B18" s="113" t="s">
        <v>67</v>
      </c>
      <c r="C18" s="111">
        <f>SUM(C20:C22)</f>
        <v>2135270</v>
      </c>
      <c r="D18" s="111">
        <f>SUM(D20:D22)</f>
        <v>841359</v>
      </c>
      <c r="E18" s="108">
        <f>D18/C18</f>
        <v>0.39402932650203487</v>
      </c>
    </row>
    <row r="19" spans="1:5" s="11" customFormat="1" ht="15.75" customHeight="1">
      <c r="A19" s="109"/>
      <c r="B19" s="112" t="s">
        <v>59</v>
      </c>
      <c r="C19" s="111"/>
      <c r="D19" s="111"/>
      <c r="E19" s="108"/>
    </row>
    <row r="20" spans="1:5" s="11" customFormat="1" ht="14.25" customHeight="1">
      <c r="A20" s="12"/>
      <c r="B20" s="114" t="s">
        <v>7</v>
      </c>
      <c r="C20" s="13">
        <v>1785270</v>
      </c>
      <c r="D20" s="13">
        <v>688736</v>
      </c>
      <c r="E20" s="108">
        <f aca="true" t="shared" si="0" ref="E20:E25">D20/C20</f>
        <v>0.38578814409024964</v>
      </c>
    </row>
    <row r="21" spans="1:5" s="2" customFormat="1" ht="15.75" customHeight="1">
      <c r="A21" s="12"/>
      <c r="B21" s="114" t="s">
        <v>19</v>
      </c>
      <c r="C21" s="13">
        <v>100000</v>
      </c>
      <c r="D21" s="13">
        <v>30544</v>
      </c>
      <c r="E21" s="108">
        <f t="shared" si="0"/>
        <v>0.30544</v>
      </c>
    </row>
    <row r="22" spans="1:5" s="2" customFormat="1" ht="18" customHeight="1">
      <c r="A22" s="12"/>
      <c r="B22" s="114" t="s">
        <v>31</v>
      </c>
      <c r="C22" s="13">
        <v>250000</v>
      </c>
      <c r="D22" s="13">
        <v>122079</v>
      </c>
      <c r="E22" s="108">
        <f t="shared" si="0"/>
        <v>0.488316</v>
      </c>
    </row>
    <row r="23" spans="1:5" s="2" customFormat="1" ht="29.25" customHeight="1">
      <c r="A23" s="109">
        <v>2</v>
      </c>
      <c r="B23" s="115" t="s">
        <v>8</v>
      </c>
      <c r="C23" s="111">
        <v>336526</v>
      </c>
      <c r="D23" s="111">
        <v>142419</v>
      </c>
      <c r="E23" s="108">
        <f t="shared" si="0"/>
        <v>0.42320355633740037</v>
      </c>
    </row>
    <row r="24" spans="1:5" s="2" customFormat="1" ht="14.25" customHeight="1">
      <c r="A24" s="109">
        <v>3</v>
      </c>
      <c r="B24" s="115" t="s">
        <v>15</v>
      </c>
      <c r="C24" s="13">
        <v>38000</v>
      </c>
      <c r="D24" s="13">
        <v>19146</v>
      </c>
      <c r="E24" s="108">
        <f t="shared" si="0"/>
        <v>0.5038421052631579</v>
      </c>
    </row>
    <row r="25" spans="1:5" s="2" customFormat="1" ht="12.75" customHeight="1">
      <c r="A25" s="109">
        <v>4</v>
      </c>
      <c r="B25" s="113" t="s">
        <v>68</v>
      </c>
      <c r="C25" s="111">
        <v>2842753</v>
      </c>
      <c r="D25" s="111">
        <v>1123267</v>
      </c>
      <c r="E25" s="108">
        <f t="shared" si="0"/>
        <v>0.39513352021790143</v>
      </c>
    </row>
    <row r="26" spans="1:5" s="2" customFormat="1" ht="18" customHeight="1">
      <c r="A26" s="116"/>
      <c r="B26" s="114" t="s">
        <v>69</v>
      </c>
      <c r="C26" s="111"/>
      <c r="D26" s="111"/>
      <c r="E26" s="108"/>
    </row>
    <row r="27" spans="1:5" s="2" customFormat="1" ht="14.25" customHeight="1">
      <c r="A27" s="109" t="s">
        <v>70</v>
      </c>
      <c r="B27" s="114" t="s">
        <v>37</v>
      </c>
      <c r="C27" s="111">
        <v>0</v>
      </c>
      <c r="D27" s="111">
        <v>183</v>
      </c>
      <c r="E27" s="108"/>
    </row>
    <row r="28" spans="1:5" s="14" customFormat="1" ht="13.5" customHeight="1">
      <c r="A28" s="116"/>
      <c r="B28" s="114" t="s">
        <v>71</v>
      </c>
      <c r="C28" s="111"/>
      <c r="D28" s="111">
        <v>0</v>
      </c>
      <c r="E28" s="108"/>
    </row>
    <row r="29" spans="1:5" s="14" customFormat="1" ht="14.25" customHeight="1">
      <c r="A29" s="109">
        <v>6</v>
      </c>
      <c r="B29" s="115" t="s">
        <v>72</v>
      </c>
      <c r="C29" s="111">
        <v>250000</v>
      </c>
      <c r="D29" s="111">
        <v>1498021</v>
      </c>
      <c r="E29" s="108">
        <f>D29/C29</f>
        <v>5.992084</v>
      </c>
    </row>
    <row r="30" spans="1:5" s="2" customFormat="1" ht="25.5">
      <c r="A30" s="12"/>
      <c r="B30" s="114" t="s">
        <v>73</v>
      </c>
      <c r="C30" s="13">
        <v>0</v>
      </c>
      <c r="D30" s="13">
        <v>1319292</v>
      </c>
      <c r="E30" s="108"/>
    </row>
    <row r="31" spans="1:5" s="18" customFormat="1" ht="12.75">
      <c r="A31" s="12">
        <v>7</v>
      </c>
      <c r="B31" s="115" t="s">
        <v>74</v>
      </c>
      <c r="C31" s="13">
        <v>0</v>
      </c>
      <c r="D31" s="13">
        <v>8635</v>
      </c>
      <c r="E31" s="108"/>
    </row>
    <row r="32" spans="1:5" s="2" customFormat="1" ht="18" customHeight="1">
      <c r="A32" s="15" t="s">
        <v>10</v>
      </c>
      <c r="B32" s="117" t="s">
        <v>75</v>
      </c>
      <c r="C32" s="118">
        <f>C4-C17</f>
        <v>0</v>
      </c>
      <c r="D32" s="118">
        <f>D4-D17</f>
        <v>273030</v>
      </c>
      <c r="E32" s="108"/>
    </row>
    <row r="33" spans="1:5" s="11" customFormat="1" ht="12.75" customHeight="1">
      <c r="A33" s="15" t="s">
        <v>41</v>
      </c>
      <c r="B33" s="21" t="s">
        <v>56</v>
      </c>
      <c r="C33" s="118"/>
      <c r="D33" s="118"/>
      <c r="E33" s="108"/>
    </row>
    <row r="34" spans="1:5" s="2" customFormat="1" ht="15" customHeight="1">
      <c r="A34" s="15" t="s">
        <v>12</v>
      </c>
      <c r="B34" s="21" t="s">
        <v>76</v>
      </c>
      <c r="C34" s="118">
        <f>C32-C33</f>
        <v>0</v>
      </c>
      <c r="D34" s="118">
        <f>D32-D33</f>
        <v>273030</v>
      </c>
      <c r="E34" s="108"/>
    </row>
    <row r="35" spans="1:5" s="16" customFormat="1" ht="18" customHeight="1">
      <c r="A35" s="9" t="s">
        <v>54</v>
      </c>
      <c r="B35" s="119" t="s">
        <v>55</v>
      </c>
      <c r="C35" s="6">
        <v>16110582</v>
      </c>
      <c r="D35" s="6">
        <v>6166859</v>
      </c>
      <c r="E35" s="108">
        <f>D35/C35</f>
        <v>0.38278312974664724</v>
      </c>
    </row>
    <row r="36" spans="1:5" s="2" customFormat="1" ht="18" customHeight="1">
      <c r="A36" s="109">
        <v>1</v>
      </c>
      <c r="B36" s="114" t="s">
        <v>77</v>
      </c>
      <c r="C36" s="120">
        <f>SUM(C37:C38)</f>
        <v>16110582</v>
      </c>
      <c r="D36" s="120">
        <f>SUM(D37:D38)</f>
        <v>6166859</v>
      </c>
      <c r="E36" s="108">
        <f>D36/C36</f>
        <v>0.38278312974664724</v>
      </c>
    </row>
    <row r="37" spans="1:5" s="2" customFormat="1" ht="18" customHeight="1">
      <c r="A37" s="109"/>
      <c r="B37" s="114" t="s">
        <v>140</v>
      </c>
      <c r="C37" s="120">
        <v>16033444</v>
      </c>
      <c r="D37" s="111">
        <v>6166859</v>
      </c>
      <c r="E37" s="108">
        <f>D37/C37</f>
        <v>0.3846247256671742</v>
      </c>
    </row>
    <row r="38" spans="1:5" s="2" customFormat="1" ht="18" customHeight="1">
      <c r="A38" s="109"/>
      <c r="B38" s="114" t="s">
        <v>141</v>
      </c>
      <c r="C38" s="120">
        <v>77138</v>
      </c>
      <c r="D38" s="111"/>
      <c r="E38" s="108">
        <f>D38/C38</f>
        <v>0</v>
      </c>
    </row>
    <row r="39" spans="1:5" s="2" customFormat="1" ht="18" customHeight="1">
      <c r="A39" s="109">
        <v>2</v>
      </c>
      <c r="B39" s="114" t="s">
        <v>18</v>
      </c>
      <c r="C39" s="111">
        <v>0</v>
      </c>
      <c r="D39" s="111">
        <v>0</v>
      </c>
      <c r="E39" s="108"/>
    </row>
    <row r="40" spans="1:5" s="2" customFormat="1" ht="12.75">
      <c r="A40" s="9" t="s">
        <v>79</v>
      </c>
      <c r="B40" s="21" t="s">
        <v>80</v>
      </c>
      <c r="C40" s="6">
        <v>0</v>
      </c>
      <c r="D40" s="6">
        <v>0</v>
      </c>
      <c r="E40" s="108"/>
    </row>
    <row r="41" spans="1:5" s="2" customFormat="1" ht="24.75" customHeight="1">
      <c r="A41" s="9" t="s">
        <v>81</v>
      </c>
      <c r="B41" s="21" t="s">
        <v>11</v>
      </c>
      <c r="C41" s="111">
        <v>38</v>
      </c>
      <c r="D41" s="111">
        <v>28</v>
      </c>
      <c r="E41" s="108">
        <f>D41/C41</f>
        <v>0.7368421052631579</v>
      </c>
    </row>
    <row r="42" spans="1:5" ht="12.75">
      <c r="A42" s="9" t="s">
        <v>82</v>
      </c>
      <c r="B42" s="21" t="s">
        <v>83</v>
      </c>
      <c r="C42" s="111"/>
      <c r="D42" s="111">
        <f>D43+D44</f>
        <v>2081428</v>
      </c>
      <c r="E42" s="108"/>
    </row>
    <row r="43" spans="1:5" ht="12.75">
      <c r="A43" s="12">
        <v>1</v>
      </c>
      <c r="B43" s="121" t="s">
        <v>84</v>
      </c>
      <c r="C43" s="13">
        <v>714582</v>
      </c>
      <c r="D43" s="13">
        <v>714582</v>
      </c>
      <c r="E43" s="108"/>
    </row>
    <row r="44" spans="1:5" ht="12.75">
      <c r="A44" s="12">
        <v>2</v>
      </c>
      <c r="B44" s="121" t="s">
        <v>85</v>
      </c>
      <c r="C44" s="13"/>
      <c r="D44" s="13">
        <v>1366846</v>
      </c>
      <c r="E44" s="108"/>
    </row>
    <row r="45" spans="1:5" ht="12.75">
      <c r="A45" s="9" t="s">
        <v>86</v>
      </c>
      <c r="B45" s="21" t="s">
        <v>87</v>
      </c>
      <c r="C45" s="6"/>
      <c r="D45" s="6"/>
      <c r="E45" s="108"/>
    </row>
    <row r="46" spans="1:5" ht="12.75">
      <c r="A46" s="12">
        <v>1</v>
      </c>
      <c r="B46" s="121" t="s">
        <v>88</v>
      </c>
      <c r="C46" s="13">
        <v>149193</v>
      </c>
      <c r="D46" s="13">
        <v>149354</v>
      </c>
      <c r="E46" s="122"/>
    </row>
    <row r="47" spans="1:5" ht="12.75">
      <c r="A47" s="12"/>
      <c r="B47" s="121" t="s">
        <v>89</v>
      </c>
      <c r="C47" s="13"/>
      <c r="D47" s="13">
        <v>0</v>
      </c>
      <c r="E47" s="122"/>
    </row>
    <row r="48" spans="1:5" ht="12.75">
      <c r="A48" s="12">
        <v>2</v>
      </c>
      <c r="B48" s="121" t="s">
        <v>90</v>
      </c>
      <c r="C48" s="13">
        <v>50000</v>
      </c>
      <c r="D48" s="13">
        <v>1403216</v>
      </c>
      <c r="E48" s="122"/>
    </row>
    <row r="49" spans="1:5" ht="12.75">
      <c r="A49" s="12"/>
      <c r="B49" s="121" t="s">
        <v>91</v>
      </c>
      <c r="C49" s="13"/>
      <c r="D49" s="13">
        <v>397675</v>
      </c>
      <c r="E49" s="122"/>
    </row>
    <row r="50" spans="1:5" ht="12.75">
      <c r="A50" s="9" t="s">
        <v>92</v>
      </c>
      <c r="B50" s="21" t="s">
        <v>93</v>
      </c>
      <c r="C50" s="6"/>
      <c r="D50" s="6"/>
      <c r="E50" s="108"/>
    </row>
    <row r="51" spans="1:5" ht="12.75">
      <c r="A51" s="12">
        <v>1</v>
      </c>
      <c r="B51" s="121" t="s">
        <v>94</v>
      </c>
      <c r="C51" s="13">
        <v>739264</v>
      </c>
      <c r="D51" s="13">
        <v>846311</v>
      </c>
      <c r="E51" s="122"/>
    </row>
    <row r="52" spans="1:5" ht="12.75">
      <c r="A52" s="12"/>
      <c r="B52" s="121" t="s">
        <v>89</v>
      </c>
      <c r="C52" s="13"/>
      <c r="D52" s="13">
        <v>0</v>
      </c>
      <c r="E52" s="122"/>
    </row>
    <row r="53" spans="1:5" ht="12.75">
      <c r="A53" s="12">
        <v>2</v>
      </c>
      <c r="B53" s="121" t="s">
        <v>95</v>
      </c>
      <c r="C53" s="13">
        <v>70000</v>
      </c>
      <c r="D53" s="13">
        <v>1079534</v>
      </c>
      <c r="E53" s="122"/>
    </row>
    <row r="54" spans="1:5" ht="12.75">
      <c r="A54" s="12"/>
      <c r="B54" s="121" t="s">
        <v>89</v>
      </c>
      <c r="C54" s="13"/>
      <c r="D54" s="13">
        <v>0</v>
      </c>
      <c r="E54" s="122"/>
    </row>
    <row r="55" spans="1:5" ht="12.75">
      <c r="A55" s="9" t="s">
        <v>96</v>
      </c>
      <c r="B55" s="10" t="s">
        <v>142</v>
      </c>
      <c r="C55" s="111">
        <v>12</v>
      </c>
      <c r="D55" s="111"/>
      <c r="E55" s="108"/>
    </row>
    <row r="56" spans="1:5" ht="12.75">
      <c r="A56" s="9"/>
      <c r="B56" s="10"/>
      <c r="C56" s="111"/>
      <c r="D56" s="111"/>
      <c r="E56" s="108"/>
    </row>
    <row r="57" spans="1:5" ht="12.75">
      <c r="A57" s="9"/>
      <c r="B57" s="10"/>
      <c r="C57" s="111"/>
      <c r="D57" s="111"/>
      <c r="E57" s="108"/>
    </row>
  </sheetData>
  <mergeCells count="1">
    <mergeCell ref="A1:E1"/>
  </mergeCells>
  <printOptions/>
  <pageMargins left="0.75" right="0.75" top="0.73" bottom="0.62" header="0.17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F32"/>
  <sheetViews>
    <sheetView workbookViewId="0" topLeftCell="A16">
      <selection activeCell="E24" sqref="E24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40.5" customHeight="1">
      <c r="A1" s="152" t="s">
        <v>53</v>
      </c>
      <c r="B1" s="152"/>
      <c r="C1" s="152"/>
      <c r="D1" s="152"/>
      <c r="E1" s="152"/>
    </row>
    <row r="2" spans="1:5" ht="58.5" customHeight="1">
      <c r="A2" s="17" t="s">
        <v>14</v>
      </c>
      <c r="B2" s="17" t="s">
        <v>1</v>
      </c>
      <c r="C2" s="124" t="s">
        <v>150</v>
      </c>
      <c r="D2" s="125" t="s">
        <v>151</v>
      </c>
      <c r="E2" s="81" t="s">
        <v>143</v>
      </c>
    </row>
    <row r="3" spans="1:5" s="24" customFormat="1" ht="15" customHeight="1">
      <c r="A3" s="3">
        <v>1</v>
      </c>
      <c r="B3" s="29">
        <v>2</v>
      </c>
      <c r="C3" s="29">
        <v>3</v>
      </c>
      <c r="D3" s="29">
        <v>4</v>
      </c>
      <c r="E3" s="3">
        <v>5</v>
      </c>
    </row>
    <row r="4" spans="1:5" ht="16.5" customHeight="1">
      <c r="A4" s="4" t="s">
        <v>2</v>
      </c>
      <c r="B4" s="5" t="s">
        <v>3</v>
      </c>
      <c r="C4" s="6">
        <f>SUM(C5,C7,C11,C12)</f>
        <v>2210100</v>
      </c>
      <c r="D4" s="6">
        <f>SUM(D5,D7,D11,D12)</f>
        <v>983531.7500000001</v>
      </c>
      <c r="E4" s="7">
        <f aca="true" t="shared" si="0" ref="E4:E10">D4/C4</f>
        <v>0.44501685444097555</v>
      </c>
    </row>
    <row r="5" spans="1:5" ht="18" customHeight="1">
      <c r="A5" s="3">
        <v>1</v>
      </c>
      <c r="B5" s="1" t="s">
        <v>20</v>
      </c>
      <c r="C5" s="30">
        <v>1600000</v>
      </c>
      <c r="D5" s="30">
        <v>793890.65</v>
      </c>
      <c r="E5" s="7">
        <f t="shared" si="0"/>
        <v>0.49618165625</v>
      </c>
    </row>
    <row r="6" spans="1:5" ht="18" customHeight="1">
      <c r="A6" s="31"/>
      <c r="B6" s="31" t="s">
        <v>21</v>
      </c>
      <c r="C6" s="32">
        <v>1600000</v>
      </c>
      <c r="D6" s="30">
        <v>793890.65</v>
      </c>
      <c r="E6" s="33">
        <f t="shared" si="0"/>
        <v>0.49618165625</v>
      </c>
    </row>
    <row r="7" spans="1:5" ht="18" customHeight="1">
      <c r="A7" s="34">
        <v>2</v>
      </c>
      <c r="B7" s="1" t="s">
        <v>22</v>
      </c>
      <c r="C7" s="30">
        <f>SUM(C8:C10)</f>
        <v>590100</v>
      </c>
      <c r="D7" s="30">
        <f>SUM(D8:D10)</f>
        <v>178174.81000000003</v>
      </c>
      <c r="E7" s="7">
        <f t="shared" si="0"/>
        <v>0.3019400271140485</v>
      </c>
    </row>
    <row r="8" spans="1:5" ht="25.5" customHeight="1">
      <c r="A8" s="31"/>
      <c r="B8" s="35" t="s">
        <v>23</v>
      </c>
      <c r="C8" s="32">
        <v>398100</v>
      </c>
      <c r="D8" s="32">
        <v>114165.6</v>
      </c>
      <c r="E8" s="33">
        <f t="shared" si="0"/>
        <v>0.28677618688771667</v>
      </c>
    </row>
    <row r="9" spans="1:5" s="11" customFormat="1" ht="15.75" customHeight="1">
      <c r="A9" s="31"/>
      <c r="B9" s="31" t="s">
        <v>24</v>
      </c>
      <c r="C9" s="32">
        <v>147000</v>
      </c>
      <c r="D9" s="32">
        <v>42692.11</v>
      </c>
      <c r="E9" s="33">
        <f t="shared" si="0"/>
        <v>0.2904225170068027</v>
      </c>
    </row>
    <row r="10" spans="1:5" ht="18" customHeight="1">
      <c r="A10" s="36"/>
      <c r="B10" s="31" t="s">
        <v>136</v>
      </c>
      <c r="C10" s="32">
        <v>45000</v>
      </c>
      <c r="D10" s="32">
        <v>21317.1</v>
      </c>
      <c r="E10" s="33">
        <f t="shared" si="0"/>
        <v>0.4737133333333333</v>
      </c>
    </row>
    <row r="11" spans="1:5" ht="18" customHeight="1">
      <c r="A11" s="34">
        <v>3</v>
      </c>
      <c r="B11" s="37" t="s">
        <v>25</v>
      </c>
      <c r="C11" s="30">
        <v>10000</v>
      </c>
      <c r="D11" s="30">
        <v>8851.55</v>
      </c>
      <c r="E11" s="7">
        <f>D11/C11</f>
        <v>0.8851549999999999</v>
      </c>
    </row>
    <row r="12" spans="1:5" ht="18" customHeight="1">
      <c r="A12" s="34">
        <v>4</v>
      </c>
      <c r="B12" s="37" t="s">
        <v>26</v>
      </c>
      <c r="C12" s="30">
        <v>10000</v>
      </c>
      <c r="D12" s="30">
        <v>2614.74</v>
      </c>
      <c r="E12" s="7">
        <f aca="true" t="shared" si="1" ref="E12:E24">D12/C12</f>
        <v>0.261474</v>
      </c>
    </row>
    <row r="13" spans="1:6" s="11" customFormat="1" ht="15.75" customHeight="1">
      <c r="A13" s="38" t="s">
        <v>5</v>
      </c>
      <c r="B13" s="20" t="s">
        <v>27</v>
      </c>
      <c r="C13" s="39">
        <f>SUM(C14,C15,C16,C17,C20,C22,C23)</f>
        <v>2210100</v>
      </c>
      <c r="D13" s="39">
        <f>SUM(D14,D15,D16,D17,D20,D22,D23)</f>
        <v>983451.4299999999</v>
      </c>
      <c r="E13" s="40">
        <f t="shared" si="1"/>
        <v>0.44498051219401835</v>
      </c>
      <c r="F13" s="55"/>
    </row>
    <row r="14" spans="1:5" s="11" customFormat="1" ht="12.75">
      <c r="A14" s="34">
        <v>1</v>
      </c>
      <c r="B14" s="1" t="s">
        <v>28</v>
      </c>
      <c r="C14" s="30">
        <v>74400</v>
      </c>
      <c r="D14" s="30">
        <v>28912.33</v>
      </c>
      <c r="E14" s="64">
        <f t="shared" si="1"/>
        <v>0.3886065860215054</v>
      </c>
    </row>
    <row r="15" spans="1:5" s="2" customFormat="1" ht="18" customHeight="1">
      <c r="A15" s="41">
        <v>2</v>
      </c>
      <c r="B15" s="1" t="s">
        <v>29</v>
      </c>
      <c r="C15" s="30">
        <v>527900</v>
      </c>
      <c r="D15" s="30">
        <v>203740.44</v>
      </c>
      <c r="E15" s="7">
        <f t="shared" si="1"/>
        <v>0.3859451411252131</v>
      </c>
    </row>
    <row r="16" spans="1:5" s="14" customFormat="1" ht="18" customHeight="1">
      <c r="A16" s="41">
        <v>3</v>
      </c>
      <c r="B16" s="1" t="s">
        <v>30</v>
      </c>
      <c r="C16" s="30">
        <v>7000</v>
      </c>
      <c r="D16" s="30">
        <v>3650.4</v>
      </c>
      <c r="E16" s="7">
        <f t="shared" si="1"/>
        <v>0.5214857142857143</v>
      </c>
    </row>
    <row r="17" spans="1:5" s="2" customFormat="1" ht="16.5" customHeight="1">
      <c r="A17" s="41">
        <v>4</v>
      </c>
      <c r="B17" s="1" t="s">
        <v>6</v>
      </c>
      <c r="C17" s="30">
        <f>SUM(C18:C19)</f>
        <v>1277400</v>
      </c>
      <c r="D17" s="30">
        <v>597447.33</v>
      </c>
      <c r="E17" s="7">
        <f t="shared" si="1"/>
        <v>0.4677057538750587</v>
      </c>
    </row>
    <row r="18" spans="1:5" s="18" customFormat="1" ht="12.75">
      <c r="A18" s="42"/>
      <c r="B18" s="42" t="s">
        <v>7</v>
      </c>
      <c r="C18" s="30">
        <v>1201200</v>
      </c>
      <c r="D18" s="30">
        <v>569080.33</v>
      </c>
      <c r="E18" s="7">
        <f t="shared" si="1"/>
        <v>0.4737598484848484</v>
      </c>
    </row>
    <row r="19" spans="1:5" s="2" customFormat="1" ht="15.75" customHeight="1">
      <c r="A19" s="42"/>
      <c r="B19" s="42" t="s">
        <v>31</v>
      </c>
      <c r="C19" s="30">
        <v>76200</v>
      </c>
      <c r="D19" s="30">
        <v>28367</v>
      </c>
      <c r="E19" s="7">
        <f t="shared" si="1"/>
        <v>0.3722703412073491</v>
      </c>
    </row>
    <row r="20" spans="1:5" s="2" customFormat="1" ht="27" customHeight="1">
      <c r="A20" s="41">
        <v>5</v>
      </c>
      <c r="B20" s="43" t="s">
        <v>137</v>
      </c>
      <c r="C20" s="30">
        <v>285400</v>
      </c>
      <c r="D20" s="30">
        <v>132899.95</v>
      </c>
      <c r="E20" s="7">
        <f t="shared" si="1"/>
        <v>0.4656620532585845</v>
      </c>
    </row>
    <row r="21" spans="1:5" s="11" customFormat="1" ht="24.75" customHeight="1">
      <c r="A21" s="41"/>
      <c r="B21" s="65" t="s">
        <v>40</v>
      </c>
      <c r="C21" s="27">
        <v>235170</v>
      </c>
      <c r="D21" s="27">
        <v>104264.95</v>
      </c>
      <c r="E21" s="66">
        <f t="shared" si="1"/>
        <v>0.44335990985244716</v>
      </c>
    </row>
    <row r="22" spans="1:5" s="2" customFormat="1" ht="18" customHeight="1">
      <c r="A22" s="41">
        <v>6</v>
      </c>
      <c r="B22" s="1" t="s">
        <v>33</v>
      </c>
      <c r="C22" s="30">
        <v>11000</v>
      </c>
      <c r="D22" s="30">
        <v>5051.34</v>
      </c>
      <c r="E22" s="7">
        <f t="shared" si="1"/>
        <v>0.4592127272727273</v>
      </c>
    </row>
    <row r="23" spans="1:5" s="2" customFormat="1" ht="18" customHeight="1">
      <c r="A23" s="41">
        <v>7</v>
      </c>
      <c r="B23" s="1" t="s">
        <v>9</v>
      </c>
      <c r="C23" s="30">
        <v>27000</v>
      </c>
      <c r="D23" s="30">
        <v>11749.64</v>
      </c>
      <c r="E23" s="7">
        <f t="shared" si="1"/>
        <v>0.4351718518518518</v>
      </c>
    </row>
    <row r="24" spans="1:5" s="2" customFormat="1" ht="18" customHeight="1">
      <c r="A24" s="123" t="s">
        <v>10</v>
      </c>
      <c r="B24" s="5" t="s">
        <v>34</v>
      </c>
      <c r="C24" s="26">
        <v>0</v>
      </c>
      <c r="D24" s="26">
        <f>D4-D13</f>
        <v>80.32000000018161</v>
      </c>
      <c r="E24" s="7"/>
    </row>
    <row r="25" spans="1:5" s="2" customFormat="1" ht="18" customHeight="1">
      <c r="A25" s="4" t="s">
        <v>41</v>
      </c>
      <c r="B25" s="5" t="s">
        <v>42</v>
      </c>
      <c r="C25" s="26">
        <v>7000</v>
      </c>
      <c r="D25" s="26">
        <v>0</v>
      </c>
      <c r="E25" s="7">
        <v>0</v>
      </c>
    </row>
    <row r="26" spans="1:5" s="2" customFormat="1" ht="18" customHeight="1">
      <c r="A26" s="67"/>
      <c r="B26" s="68"/>
      <c r="C26" s="69"/>
      <c r="D26" s="69"/>
      <c r="E26" s="70"/>
    </row>
    <row r="27" spans="1:5" s="2" customFormat="1" ht="18" customHeight="1">
      <c r="A27"/>
      <c r="B27"/>
      <c r="C27"/>
      <c r="D27"/>
      <c r="E27"/>
    </row>
    <row r="28" spans="1:5" s="14" customFormat="1" ht="27" customHeight="1">
      <c r="A28" s="153" t="s">
        <v>152</v>
      </c>
      <c r="B28" s="153"/>
      <c r="C28" s="153"/>
      <c r="D28" s="153"/>
      <c r="E28" s="153"/>
    </row>
    <row r="29" spans="1:5" s="14" customFormat="1" ht="18" customHeight="1">
      <c r="A29" s="44"/>
      <c r="B29" s="44"/>
      <c r="C29" s="44"/>
      <c r="D29" s="44"/>
      <c r="E29" s="44"/>
    </row>
    <row r="30" spans="1:5" s="2" customFormat="1" ht="26.25" customHeight="1">
      <c r="A30" s="37" t="s">
        <v>16</v>
      </c>
      <c r="B30" s="37"/>
      <c r="C30" s="71" t="s">
        <v>153</v>
      </c>
      <c r="D30" s="71" t="s">
        <v>17</v>
      </c>
      <c r="E30" s="44"/>
    </row>
    <row r="31" spans="1:5" ht="12.75">
      <c r="A31" s="37" t="s">
        <v>0</v>
      </c>
      <c r="B31" s="37"/>
      <c r="C31" s="45">
        <v>136142.13</v>
      </c>
      <c r="D31" s="45">
        <v>0</v>
      </c>
      <c r="E31" s="44"/>
    </row>
    <row r="32" spans="1:5" ht="12.75">
      <c r="A32" s="37" t="s">
        <v>35</v>
      </c>
      <c r="B32" s="37"/>
      <c r="C32" s="45">
        <v>234120.61</v>
      </c>
      <c r="D32" s="45">
        <v>0</v>
      </c>
      <c r="E32" s="44"/>
    </row>
  </sheetData>
  <mergeCells count="2">
    <mergeCell ref="A1:E1"/>
    <mergeCell ref="A28:E28"/>
  </mergeCells>
  <printOptions/>
  <pageMargins left="0.75" right="0.75" top="0.84" bottom="0.43" header="0.17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F31"/>
  <sheetViews>
    <sheetView tabSelected="1" workbookViewId="0" topLeftCell="A1">
      <selection activeCell="D31" sqref="D31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45.75" customHeight="1">
      <c r="A1" s="154" t="s">
        <v>47</v>
      </c>
      <c r="B1" s="154"/>
      <c r="C1" s="154"/>
      <c r="D1" s="154"/>
      <c r="E1" s="154"/>
    </row>
    <row r="2" spans="1:5" ht="58.5" customHeight="1">
      <c r="A2" s="73" t="s">
        <v>14</v>
      </c>
      <c r="B2" s="73" t="s">
        <v>1</v>
      </c>
      <c r="C2" s="124" t="s">
        <v>150</v>
      </c>
      <c r="D2" s="125" t="s">
        <v>151</v>
      </c>
      <c r="E2" s="81" t="s">
        <v>143</v>
      </c>
    </row>
    <row r="3" spans="1:5" s="24" customFormat="1" ht="12.75" customHeight="1">
      <c r="A3" s="126">
        <v>1</v>
      </c>
      <c r="B3" s="127">
        <v>2</v>
      </c>
      <c r="C3" s="127">
        <v>3</v>
      </c>
      <c r="D3" s="127">
        <v>4</v>
      </c>
      <c r="E3" s="126">
        <v>5</v>
      </c>
    </row>
    <row r="4" spans="1:5" ht="16.5" customHeight="1">
      <c r="A4" s="123" t="s">
        <v>2</v>
      </c>
      <c r="B4" s="128" t="s">
        <v>3</v>
      </c>
      <c r="C4" s="129">
        <f>SUM(C5,C8,C9)</f>
        <v>13682000</v>
      </c>
      <c r="D4" s="129">
        <f>SUM(D5,D8,D9)</f>
        <v>6507533.48</v>
      </c>
      <c r="E4" s="130">
        <f>D4/C4</f>
        <v>0.47562735564975883</v>
      </c>
    </row>
    <row r="5" spans="1:5" ht="18" customHeight="1">
      <c r="A5" s="126">
        <v>1</v>
      </c>
      <c r="B5" s="59" t="s">
        <v>20</v>
      </c>
      <c r="C5" s="101">
        <f>SUM(C6:C7)</f>
        <v>13650000</v>
      </c>
      <c r="D5" s="101">
        <f>SUM(D6:D7)</f>
        <v>6484438.140000001</v>
      </c>
      <c r="E5" s="130">
        <f aca="true" t="shared" si="0" ref="E5:E23">D5/C5</f>
        <v>0.47505041318681324</v>
      </c>
    </row>
    <row r="6" spans="1:5" ht="18" customHeight="1">
      <c r="A6" s="131"/>
      <c r="B6" s="131" t="s">
        <v>21</v>
      </c>
      <c r="C6" s="132">
        <v>9600000</v>
      </c>
      <c r="D6" s="132">
        <v>5249216.87</v>
      </c>
      <c r="E6" s="130">
        <f t="shared" si="0"/>
        <v>0.5467934239583333</v>
      </c>
    </row>
    <row r="7" spans="1:5" ht="24.75" customHeight="1">
      <c r="A7" s="131"/>
      <c r="B7" s="133" t="s">
        <v>51</v>
      </c>
      <c r="C7" s="132">
        <v>4050000</v>
      </c>
      <c r="D7" s="132">
        <v>1235221.27</v>
      </c>
      <c r="E7" s="130">
        <f t="shared" si="0"/>
        <v>0.30499290617283953</v>
      </c>
    </row>
    <row r="8" spans="1:5" s="11" customFormat="1" ht="15.75" customHeight="1">
      <c r="A8" s="41">
        <v>2</v>
      </c>
      <c r="B8" s="134" t="s">
        <v>145</v>
      </c>
      <c r="C8" s="101">
        <v>1000</v>
      </c>
      <c r="D8" s="101">
        <v>17437.08</v>
      </c>
      <c r="E8" s="130">
        <f t="shared" si="0"/>
        <v>17.43708</v>
      </c>
    </row>
    <row r="9" spans="1:5" s="2" customFormat="1" ht="18" customHeight="1">
      <c r="A9" s="41">
        <v>3</v>
      </c>
      <c r="B9" s="134" t="s">
        <v>144</v>
      </c>
      <c r="C9" s="101">
        <v>31000</v>
      </c>
      <c r="D9" s="101">
        <v>5658.26</v>
      </c>
      <c r="E9" s="130">
        <f t="shared" si="0"/>
        <v>0.18252451612903225</v>
      </c>
    </row>
    <row r="10" spans="1:5" s="14" customFormat="1" ht="18" customHeight="1">
      <c r="A10" s="135" t="s">
        <v>5</v>
      </c>
      <c r="B10" s="136" t="s">
        <v>27</v>
      </c>
      <c r="C10" s="137">
        <f>SUM(C11,C12,C14,C15,C18,C19,C20,C21,C22)</f>
        <v>14290000</v>
      </c>
      <c r="D10" s="137">
        <f>SUM(D11,D12,D14,D15,D18,D19,D20,D21,D22)</f>
        <v>6659652</v>
      </c>
      <c r="E10" s="138">
        <f t="shared" si="0"/>
        <v>0.4660358292512246</v>
      </c>
    </row>
    <row r="11" spans="1:6" s="2" customFormat="1" ht="15" customHeight="1">
      <c r="A11" s="41">
        <v>1</v>
      </c>
      <c r="B11" s="59" t="s">
        <v>28</v>
      </c>
      <c r="C11" s="101">
        <v>1000000</v>
      </c>
      <c r="D11" s="101">
        <v>478145.27</v>
      </c>
      <c r="E11" s="130">
        <f t="shared" si="0"/>
        <v>0.47814527</v>
      </c>
      <c r="F11" s="48"/>
    </row>
    <row r="12" spans="1:5" s="18" customFormat="1" ht="15" customHeight="1">
      <c r="A12" s="41">
        <v>2</v>
      </c>
      <c r="B12" s="59" t="s">
        <v>29</v>
      </c>
      <c r="C12" s="101">
        <v>4150000</v>
      </c>
      <c r="D12" s="101">
        <v>2272894.73</v>
      </c>
      <c r="E12" s="130">
        <f t="shared" si="0"/>
        <v>0.5476854771084337</v>
      </c>
    </row>
    <row r="13" spans="1:5" s="18" customFormat="1" ht="12.75">
      <c r="A13" s="41"/>
      <c r="B13" s="59" t="s">
        <v>39</v>
      </c>
      <c r="C13" s="101">
        <v>2650000</v>
      </c>
      <c r="D13" s="101">
        <v>1711102.04</v>
      </c>
      <c r="E13" s="130">
        <f t="shared" si="0"/>
        <v>0.6456988830188679</v>
      </c>
    </row>
    <row r="14" spans="1:5" s="2" customFormat="1" ht="18" customHeight="1">
      <c r="A14" s="41">
        <v>3</v>
      </c>
      <c r="B14" s="59" t="s">
        <v>30</v>
      </c>
      <c r="C14" s="101">
        <v>85000</v>
      </c>
      <c r="D14" s="101">
        <v>50746.65</v>
      </c>
      <c r="E14" s="130">
        <f t="shared" si="0"/>
        <v>0.5970194117647059</v>
      </c>
    </row>
    <row r="15" spans="1:5" s="11" customFormat="1" ht="18" customHeight="1">
      <c r="A15" s="41">
        <v>4</v>
      </c>
      <c r="B15" s="59" t="s">
        <v>6</v>
      </c>
      <c r="C15" s="101">
        <f>SUM(C16:C17)</f>
        <v>6880000</v>
      </c>
      <c r="D15" s="101">
        <v>3111382.77</v>
      </c>
      <c r="E15" s="130">
        <f t="shared" si="0"/>
        <v>0.45223586773255814</v>
      </c>
    </row>
    <row r="16" spans="1:5" s="2" customFormat="1" ht="18" customHeight="1">
      <c r="A16" s="139"/>
      <c r="B16" s="139" t="s">
        <v>7</v>
      </c>
      <c r="C16" s="101">
        <v>6600000</v>
      </c>
      <c r="D16" s="101">
        <v>3038991.92</v>
      </c>
      <c r="E16" s="130">
        <f t="shared" si="0"/>
        <v>0.4604533212121212</v>
      </c>
    </row>
    <row r="17" spans="1:5" s="2" customFormat="1" ht="18" customHeight="1">
      <c r="A17" s="139"/>
      <c r="B17" s="139" t="s">
        <v>36</v>
      </c>
      <c r="C17" s="101">
        <v>280000</v>
      </c>
      <c r="D17" s="101">
        <v>72390.85</v>
      </c>
      <c r="E17" s="130">
        <f t="shared" si="0"/>
        <v>0.25853875000000004</v>
      </c>
    </row>
    <row r="18" spans="1:5" s="2" customFormat="1" ht="26.25" customHeight="1">
      <c r="A18" s="41">
        <v>5</v>
      </c>
      <c r="B18" s="140" t="s">
        <v>32</v>
      </c>
      <c r="C18" s="101">
        <v>1850000</v>
      </c>
      <c r="D18" s="101">
        <v>617424.38</v>
      </c>
      <c r="E18" s="130">
        <f t="shared" si="0"/>
        <v>0.33374290810810814</v>
      </c>
    </row>
    <row r="19" spans="1:5" s="2" customFormat="1" ht="18" customHeight="1">
      <c r="A19" s="41">
        <v>6</v>
      </c>
      <c r="B19" s="59" t="s">
        <v>33</v>
      </c>
      <c r="C19" s="101">
        <v>30000</v>
      </c>
      <c r="D19" s="101">
        <v>0</v>
      </c>
      <c r="E19" s="130">
        <f t="shared" si="0"/>
        <v>0</v>
      </c>
    </row>
    <row r="20" spans="1:5" s="2" customFormat="1" ht="18" customHeight="1">
      <c r="A20" s="41">
        <v>7</v>
      </c>
      <c r="B20" s="59" t="s">
        <v>9</v>
      </c>
      <c r="C20" s="101">
        <v>280000</v>
      </c>
      <c r="D20" s="101">
        <v>59805.34</v>
      </c>
      <c r="E20" s="130">
        <f t="shared" si="0"/>
        <v>0.2135905</v>
      </c>
    </row>
    <row r="21" spans="1:5" s="2" customFormat="1" ht="18" customHeight="1">
      <c r="A21" s="41">
        <v>8</v>
      </c>
      <c r="B21" s="59" t="s">
        <v>37</v>
      </c>
      <c r="C21" s="101">
        <v>1000</v>
      </c>
      <c r="D21" s="101">
        <v>168.08</v>
      </c>
      <c r="E21" s="130">
        <f t="shared" si="0"/>
        <v>0.16808</v>
      </c>
    </row>
    <row r="22" spans="1:5" s="2" customFormat="1" ht="18" customHeight="1">
      <c r="A22" s="41">
        <v>9</v>
      </c>
      <c r="B22" s="59" t="s">
        <v>38</v>
      </c>
      <c r="C22" s="101">
        <v>14000</v>
      </c>
      <c r="D22" s="101">
        <v>69084.78</v>
      </c>
      <c r="E22" s="130">
        <f t="shared" si="0"/>
        <v>4.934627142857143</v>
      </c>
    </row>
    <row r="23" spans="1:5" s="2" customFormat="1" ht="18" customHeight="1">
      <c r="A23" s="123" t="s">
        <v>10</v>
      </c>
      <c r="B23" s="128" t="s">
        <v>34</v>
      </c>
      <c r="C23" s="141">
        <f>C4-C10</f>
        <v>-608000</v>
      </c>
      <c r="D23" s="141">
        <f>D4-D10</f>
        <v>-152118.51999999955</v>
      </c>
      <c r="E23" s="130">
        <f t="shared" si="0"/>
        <v>0.2501949342105256</v>
      </c>
    </row>
    <row r="24" spans="1:5" s="2" customFormat="1" ht="18" customHeight="1" hidden="1">
      <c r="A24" s="123" t="s">
        <v>41</v>
      </c>
      <c r="B24" s="128" t="s">
        <v>42</v>
      </c>
      <c r="C24" s="59"/>
      <c r="D24" s="59"/>
      <c r="E24" s="59"/>
    </row>
    <row r="25" spans="1:5" s="2" customFormat="1" ht="18" customHeight="1">
      <c r="A25" s="142"/>
      <c r="B25" s="142"/>
      <c r="C25" s="142"/>
      <c r="D25" s="142"/>
      <c r="E25" s="142"/>
    </row>
    <row r="26" spans="1:5" s="14" customFormat="1" ht="18" customHeight="1">
      <c r="A26" s="155" t="s">
        <v>152</v>
      </c>
      <c r="B26" s="155"/>
      <c r="C26" s="155"/>
      <c r="D26" s="155"/>
      <c r="E26" s="155"/>
    </row>
    <row r="27" spans="1:5" s="14" customFormat="1" ht="18" customHeight="1">
      <c r="A27" s="143"/>
      <c r="B27" s="143"/>
      <c r="C27" s="143"/>
      <c r="D27" s="143"/>
      <c r="E27" s="143"/>
    </row>
    <row r="28" spans="1:5" s="2" customFormat="1" ht="25.5">
      <c r="A28" s="134" t="s">
        <v>16</v>
      </c>
      <c r="B28" s="134"/>
      <c r="C28" s="149" t="s">
        <v>153</v>
      </c>
      <c r="D28" s="149" t="s">
        <v>17</v>
      </c>
      <c r="E28" s="143"/>
    </row>
    <row r="29" spans="1:5" s="18" customFormat="1" ht="15" customHeight="1">
      <c r="A29" s="134" t="s">
        <v>0</v>
      </c>
      <c r="B29" s="134"/>
      <c r="C29" s="144">
        <v>1095600.87</v>
      </c>
      <c r="D29" s="144">
        <v>20118.43</v>
      </c>
      <c r="E29" s="143"/>
    </row>
    <row r="30" spans="1:5" s="2" customFormat="1" ht="15" customHeight="1">
      <c r="A30" s="134" t="s">
        <v>35</v>
      </c>
      <c r="B30" s="134"/>
      <c r="C30" s="144">
        <v>486657.47</v>
      </c>
      <c r="D30" s="144">
        <v>9578.9</v>
      </c>
      <c r="E30" s="143"/>
    </row>
    <row r="31" spans="1:5" s="11" customFormat="1" ht="18" customHeight="1">
      <c r="A31" s="142"/>
      <c r="B31" s="142"/>
      <c r="C31" s="142"/>
      <c r="D31" s="142"/>
      <c r="E31" s="142"/>
    </row>
  </sheetData>
  <mergeCells count="2">
    <mergeCell ref="A1:E1"/>
    <mergeCell ref="A26:E26"/>
  </mergeCells>
  <printOptions/>
  <pageMargins left="0.75" right="0.73" top="0.81" bottom="0.43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kbara</cp:lastModifiedBy>
  <cp:lastPrinted>2015-08-10T12:07:30Z</cp:lastPrinted>
  <dcterms:created xsi:type="dcterms:W3CDTF">1997-02-26T13:46:56Z</dcterms:created>
  <dcterms:modified xsi:type="dcterms:W3CDTF">2015-08-10T12:08:31Z</dcterms:modified>
  <cp:category/>
  <cp:version/>
  <cp:contentType/>
  <cp:contentStatus/>
</cp:coreProperties>
</file>