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strona tytułowa" sheetId="1" r:id="rId1"/>
    <sheet name="Teatr Miejski" sheetId="2" r:id="rId2"/>
    <sheet name="Centrum Kultury" sheetId="3" r:id="rId3"/>
    <sheet name="Centrum Nauki Experyment" sheetId="4" r:id="rId4"/>
    <sheet name="Biblioteka" sheetId="5" r:id="rId5"/>
    <sheet name="Muzeum Miasta Gdyni" sheetId="6" r:id="rId6"/>
    <sheet name="Muzeum Emigracji" sheetId="7" r:id="rId7"/>
    <sheet name="OPITU" sheetId="8" r:id="rId8"/>
    <sheet name="Pogotowie" sheetId="9" r:id="rId9"/>
  </sheets>
  <definedNames>
    <definedName name="_xlnm.Print_Titles" localSheetId="4">'Biblioteka'!$2:$3</definedName>
    <definedName name="_xlnm.Print_Titles" localSheetId="2">'Centrum Kultury'!$2:$3</definedName>
    <definedName name="_xlnm.Print_Titles" localSheetId="3">'Centrum Nauki Experyment'!$2:$3</definedName>
    <definedName name="_xlnm.Print_Titles" localSheetId="6">'Muzeum Emigracji'!$2:$3</definedName>
    <definedName name="_xlnm.Print_Titles" localSheetId="5">'Muzeum Miasta Gdyni'!$2:$3</definedName>
    <definedName name="_xlnm.Print_Titles" localSheetId="1">'Teatr Miejski'!$2:$3</definedName>
  </definedNames>
  <calcPr fullCalcOnLoad="1"/>
</workbook>
</file>

<file path=xl/sharedStrings.xml><?xml version="1.0" encoding="utf-8"?>
<sst xmlns="http://schemas.openxmlformats.org/spreadsheetml/2006/main" count="504" uniqueCount="161">
  <si>
    <t>Należności</t>
  </si>
  <si>
    <t>OGÓŁEM</t>
  </si>
  <si>
    <t>Wyszczególnienie</t>
  </si>
  <si>
    <t>I</t>
  </si>
  <si>
    <t>Przychody ogółem, w tym:</t>
  </si>
  <si>
    <t>dotacja podmiotowa</t>
  </si>
  <si>
    <t>II</t>
  </si>
  <si>
    <t>Wynagrodzenia, w tym:</t>
  </si>
  <si>
    <t>osobowe</t>
  </si>
  <si>
    <t>Składki na ubezpieczenia społeczne i Fundusz Pracy</t>
  </si>
  <si>
    <t>Amortyzacja</t>
  </si>
  <si>
    <t>III</t>
  </si>
  <si>
    <t>Średnioroczna liczba zatrudnionych (w przeliczeniu na pełne etaty)</t>
  </si>
  <si>
    <t>V</t>
  </si>
  <si>
    <t>Inne informacje</t>
  </si>
  <si>
    <t>lp</t>
  </si>
  <si>
    <t>ZFŚS</t>
  </si>
  <si>
    <t>WYSZCZEGÓLNIENIE</t>
  </si>
  <si>
    <t>w tym wymagalne</t>
  </si>
  <si>
    <t>Finansowane z przychodów własnych jednostki</t>
  </si>
  <si>
    <t>honoraria</t>
  </si>
  <si>
    <t>Przchody ze sprzedaży usług, w tym:</t>
  </si>
  <si>
    <t>Narodowego Funduszu Zdrowia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</si>
  <si>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</si>
  <si>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</si>
  <si>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</si>
  <si>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</si>
  <si>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</si>
  <si>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</si>
  <si>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</si>
  <si>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</si>
  <si>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</si>
  <si>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</si>
  <si>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</si>
  <si>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</si>
  <si>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</si>
  <si>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</si>
  <si>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umowy zlecenia</t>
  </si>
  <si>
    <t>Koszty finansowe</t>
  </si>
  <si>
    <t>Pozostałe koszty operacyjne</t>
  </si>
  <si>
    <t>w tym kontrakty medyczne</t>
  </si>
  <si>
    <t>składki na ubezpieczenia społeczne i Fundusz Pracy</t>
  </si>
  <si>
    <t>IV</t>
  </si>
  <si>
    <t>Wydatki majątkowe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</si>
  <si>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</si>
  <si>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</si>
  <si>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</si>
  <si>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</si>
  <si>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Miejskiej Stacji Pogotowia Ratunkowego</t>
  </si>
  <si>
    <t>Przychody ze sprzedaży usług własnych</t>
  </si>
  <si>
    <t>Pozostałe przychody</t>
  </si>
  <si>
    <t>Informacja o wykonaniu planu finansowego Muzeum Emigracji</t>
  </si>
  <si>
    <t>Pozostałe przychody ze sprzedaży usług medycznych</t>
  </si>
  <si>
    <t>Informacja o wykonaniu planu finansowego Centrum Nauki EXPERYMENT</t>
  </si>
  <si>
    <t xml:space="preserve">Informacja o wykonaniu planu finansowego Ośrodka Profilaktyki i Terapii Uzależnień </t>
  </si>
  <si>
    <t>VI</t>
  </si>
  <si>
    <t>Inwestycje i zakupy inwestycyjne</t>
  </si>
  <si>
    <t>Podatek dochodowy</t>
  </si>
  <si>
    <t>Przychody ogółem</t>
  </si>
  <si>
    <t>Dotacje z budżetu miasta</t>
  </si>
  <si>
    <t xml:space="preserve">z tego: </t>
  </si>
  <si>
    <t>dotacja celowa na zadania bieżące</t>
  </si>
  <si>
    <t>dotacja na zadania Rad Dzielnic</t>
  </si>
  <si>
    <t>Dotacje z innych źródeł</t>
  </si>
  <si>
    <t>MKDiN</t>
  </si>
  <si>
    <t>inne źródła (wymienić)</t>
  </si>
  <si>
    <t xml:space="preserve">Pozostałe przychody </t>
  </si>
  <si>
    <t>Koszty działalności ogółem, z tego:</t>
  </si>
  <si>
    <t>Wynagrodzenia</t>
  </si>
  <si>
    <t>Zakup materiałów i usług</t>
  </si>
  <si>
    <t>w tym: remonty</t>
  </si>
  <si>
    <t>5.</t>
  </si>
  <si>
    <t>w tym: odsetki od zobowiązań</t>
  </si>
  <si>
    <t xml:space="preserve">Amortyzacja, </t>
  </si>
  <si>
    <t xml:space="preserve">w tym: amortyzacja wyposażenia i śr.trwałych odpisywanych jednorozowo w koszty </t>
  </si>
  <si>
    <t xml:space="preserve">Pozostałe koszty </t>
  </si>
  <si>
    <t xml:space="preserve">Wynik finansowy </t>
  </si>
  <si>
    <t xml:space="preserve">Wynik finansowy netto </t>
  </si>
  <si>
    <t xml:space="preserve">Finansowane z dotacji z budżetu miasta </t>
  </si>
  <si>
    <t>Finansoane z dotacji M.K.iD.N</t>
  </si>
  <si>
    <t>VII</t>
  </si>
  <si>
    <t>Wartość zakupionych muzealiów</t>
  </si>
  <si>
    <t>VIII</t>
  </si>
  <si>
    <t>IX</t>
  </si>
  <si>
    <t xml:space="preserve">Środki pienięże </t>
  </si>
  <si>
    <t xml:space="preserve">Stan środków pieniężnych na początek roku </t>
  </si>
  <si>
    <t>Stan środków pieniężnych na koniec roku</t>
  </si>
  <si>
    <t>X</t>
  </si>
  <si>
    <t xml:space="preserve">Należności </t>
  </si>
  <si>
    <t xml:space="preserve">Stan należności na początek roku </t>
  </si>
  <si>
    <t xml:space="preserve">   -     w tym: wymagalne </t>
  </si>
  <si>
    <t>Stan należności na koniec roku</t>
  </si>
  <si>
    <t xml:space="preserve">   -    w tym: wymagalne</t>
  </si>
  <si>
    <t>XI</t>
  </si>
  <si>
    <t xml:space="preserve">Zobowiązania </t>
  </si>
  <si>
    <t>Stan zobowiązań na początek roku</t>
  </si>
  <si>
    <t xml:space="preserve">Stan zobowiązan na koniec roku </t>
  </si>
  <si>
    <t>XII</t>
  </si>
  <si>
    <t>5 premier</t>
  </si>
  <si>
    <t>I.</t>
  </si>
  <si>
    <t>1.</t>
  </si>
  <si>
    <t>Dotacja z budżetu miasta w tym:</t>
  </si>
  <si>
    <t xml:space="preserve"> * Dotacja podmiotowa bieżąca</t>
  </si>
  <si>
    <t xml:space="preserve"> * Zadania Rad Dzielnic</t>
  </si>
  <si>
    <t xml:space="preserve"> *  Dotacja celowa - Nagroda Literacka Gdynia</t>
  </si>
  <si>
    <t>2.</t>
  </si>
  <si>
    <t>Dotacje z innych źródeł w tym:</t>
  </si>
  <si>
    <t xml:space="preserve"> * Dotacja z Fundacji Orange</t>
  </si>
  <si>
    <t xml:space="preserve"> * Dotacja z Biblioteki Narodowej</t>
  </si>
  <si>
    <t>3.</t>
  </si>
  <si>
    <t>Przychody ze sprzedaży usług</t>
  </si>
  <si>
    <t>4.</t>
  </si>
  <si>
    <t>II.</t>
  </si>
  <si>
    <t>Koszty ogółem</t>
  </si>
  <si>
    <t>Wynagrodzenia w tym:</t>
  </si>
  <si>
    <t xml:space="preserve"> * osobowe</t>
  </si>
  <si>
    <t xml:space="preserve"> * umowy o dzieło - umowy z Kapitułą NLG</t>
  </si>
  <si>
    <t xml:space="preserve"> * umowy o dzieło, zlecenia pozostałe</t>
  </si>
  <si>
    <t>Ubezpieczenia społeczne i inne</t>
  </si>
  <si>
    <t>świadczenia na rzecz pracowników w tym:</t>
  </si>
  <si>
    <t xml:space="preserve">  * składki ZUS</t>
  </si>
  <si>
    <t xml:space="preserve">  * ZFŚS </t>
  </si>
  <si>
    <t xml:space="preserve">  * pozostałe</t>
  </si>
  <si>
    <t>Materiały i usługi w tym:</t>
  </si>
  <si>
    <t xml:space="preserve"> - remonty</t>
  </si>
  <si>
    <t>Amortyzacja w tym:</t>
  </si>
  <si>
    <t xml:space="preserve"> * Amortyzacja zbiorów bibliotecznych</t>
  </si>
  <si>
    <t xml:space="preserve"> * Amortyzacja środków trwałych i WNIP</t>
  </si>
  <si>
    <t xml:space="preserve"> ----------</t>
  </si>
  <si>
    <t>Wynik finansowy netto</t>
  </si>
  <si>
    <t>Wydatki inwestycyjne z dotacji celowej UM Gdyni</t>
  </si>
  <si>
    <t>Wydatki inwestycyjne z przychodów własnych</t>
  </si>
  <si>
    <t xml:space="preserve">Średnioroczna liczba zatrudnionych </t>
  </si>
  <si>
    <t>Środki pieniężne</t>
  </si>
  <si>
    <t>Stan środków pieniężnych na początek roku</t>
  </si>
  <si>
    <t>Stan należności na początek roku</t>
  </si>
  <si>
    <t xml:space="preserve"> - w tym wymagalne</t>
  </si>
  <si>
    <t xml:space="preserve"> ------------</t>
  </si>
  <si>
    <t xml:space="preserve"> ---------</t>
  </si>
  <si>
    <t xml:space="preserve"> -------</t>
  </si>
  <si>
    <t>Stan zobowiązań na koniec roku</t>
  </si>
  <si>
    <t>Zmiana stanu produktów</t>
  </si>
  <si>
    <t>FRPHazardowych</t>
  </si>
  <si>
    <t>Ubezpieczenia społeczne i inne świadczenia na rzecz pracowników, w tym</t>
  </si>
  <si>
    <t>Stan na 31.12.2014r.</t>
  </si>
  <si>
    <t>inne źródła (Wojewódzki Fundusz Ochrony Środkowiska i Gospodarki Wodnej w Gdańsku)</t>
  </si>
  <si>
    <t>inne źródła – dotacja TITę</t>
  </si>
  <si>
    <t xml:space="preserve">1a.realizacja wystawy stałej </t>
  </si>
  <si>
    <t xml:space="preserve">1b.depozytor i akcesoria do nagrań </t>
  </si>
  <si>
    <t>*</t>
  </si>
  <si>
    <t>Inne informacje (imprezy kulturalne)</t>
  </si>
  <si>
    <t>% wykonania (kol.4:3)</t>
  </si>
  <si>
    <t xml:space="preserve">plan po zmianach wg stanu na 31.12.2014r.w zł  </t>
  </si>
  <si>
    <t>Przychody operacyjne</t>
  </si>
  <si>
    <t>Pozostałe przychody finansowe</t>
  </si>
  <si>
    <r>
      <t xml:space="preserve">plan po zmianach wg stanu na </t>
    </r>
    <r>
      <rPr>
        <b/>
        <sz val="10"/>
        <rFont val="Times New Roman"/>
        <family val="1"/>
      </rPr>
      <t xml:space="preserve">31.12.2013r.                w zł     </t>
    </r>
  </si>
  <si>
    <t xml:space="preserve">wykonanie za 12 miesięcy           w zł            </t>
  </si>
  <si>
    <t xml:space="preserve">wykonanie za 12 miesięcy              w zł            </t>
  </si>
  <si>
    <t xml:space="preserve">wykonanie            za 12 miesięcy                                w zł            </t>
  </si>
  <si>
    <t>STAN NALEŻNOŚCI I ZOBOWIĄZAŃ NA DZIEŃ 31.12.2014r.</t>
  </si>
  <si>
    <t>SPRAWOZDANIA, O KTÓRYCH MOWA W ART. 265 PKT 2 USTAWY O FINANSACH PUBLICZNYCH ZA 2014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</si>
</sst>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6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4" fillId="0" borderId="1" xfId="19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0" fillId="0" borderId="0" xfId="19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68" fontId="2" fillId="0" borderId="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7" fontId="0" fillId="0" borderId="1" xfId="19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7" fontId="0" fillId="0" borderId="1" xfId="19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167" fontId="0" fillId="0" borderId="2" xfId="19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2">
      <selection activeCell="A18" sqref="A18"/>
    </sheetView>
  </sheetViews>
  <sheetFormatPr defaultColWidth="9.00390625" defaultRowHeight="12.75"/>
  <cols>
    <col min="9" max="9" width="14.75390625" style="0" customWidth="1"/>
  </cols>
  <sheetData>
    <row r="2" spans="7:9" s="25" customFormat="1" ht="12.75">
      <c r="G2" s="44"/>
      <c r="H2" s="44"/>
      <c r="I2" s="150"/>
    </row>
    <row r="5" ht="12.75">
      <c r="G5" s="51"/>
    </row>
    <row r="17" spans="1:9" ht="86.25" customHeight="1">
      <c r="A17" s="151" t="s">
        <v>160</v>
      </c>
      <c r="B17" s="151"/>
      <c r="C17" s="151"/>
      <c r="D17" s="151"/>
      <c r="E17" s="151"/>
      <c r="F17" s="151"/>
      <c r="G17" s="151"/>
      <c r="H17" s="151"/>
      <c r="I17" s="151"/>
    </row>
    <row r="18" spans="1:9" ht="30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30.7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30.75">
      <c r="A20" s="50"/>
      <c r="B20" s="50"/>
      <c r="C20" s="50"/>
      <c r="D20" s="50"/>
      <c r="E20" s="50"/>
      <c r="F20" s="50"/>
      <c r="G20" s="50"/>
      <c r="H20" s="50"/>
      <c r="I20" s="50"/>
    </row>
    <row r="21" ht="15.75">
      <c r="A21" s="49"/>
    </row>
    <row r="22" ht="15.75">
      <c r="A22" s="49"/>
    </row>
    <row r="23" ht="15.75">
      <c r="A23" s="49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54"/>
  <sheetViews>
    <sheetView workbookViewId="0" topLeftCell="A22">
      <selection activeCell="E2" sqref="E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152" t="s">
        <v>45</v>
      </c>
      <c r="B1" s="152"/>
      <c r="C1" s="152"/>
      <c r="D1" s="152"/>
      <c r="E1" s="152"/>
    </row>
    <row r="2" spans="1:5" ht="68.25" customHeight="1">
      <c r="A2" s="72" t="s">
        <v>15</v>
      </c>
      <c r="B2" s="73" t="s">
        <v>2</v>
      </c>
      <c r="C2" s="74" t="s">
        <v>155</v>
      </c>
      <c r="D2" s="74" t="s">
        <v>157</v>
      </c>
      <c r="E2" s="81" t="s">
        <v>151</v>
      </c>
    </row>
    <row r="3" spans="1:5" s="24" customFormat="1" ht="12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5" ht="16.5" customHeight="1">
      <c r="A4" s="4" t="s">
        <v>3</v>
      </c>
      <c r="B4" s="5" t="s">
        <v>58</v>
      </c>
      <c r="C4" s="26">
        <f>C5+C10+C14+C15+C16</f>
        <v>6812586</v>
      </c>
      <c r="D4" s="26">
        <f>D5+D10+D14+D15+D16</f>
        <v>6816265.580000001</v>
      </c>
      <c r="E4" s="7">
        <f aca="true" t="shared" si="0" ref="E4:E40">D4/C4</f>
        <v>1.0005401150165298</v>
      </c>
    </row>
    <row r="5" spans="1:5" ht="18" customHeight="1">
      <c r="A5" s="3">
        <v>1</v>
      </c>
      <c r="B5" s="37" t="s">
        <v>59</v>
      </c>
      <c r="C5" s="8">
        <f>SUM(C7:C9)</f>
        <v>5473040</v>
      </c>
      <c r="D5" s="8">
        <f>SUM(D7:D9)</f>
        <v>5473040</v>
      </c>
      <c r="E5" s="7">
        <f t="shared" si="0"/>
        <v>1</v>
      </c>
    </row>
    <row r="6" spans="1:5" ht="15" customHeight="1">
      <c r="A6" s="3"/>
      <c r="B6" s="42" t="s">
        <v>60</v>
      </c>
      <c r="C6" s="8"/>
      <c r="D6" s="8"/>
      <c r="E6" s="7"/>
    </row>
    <row r="7" spans="1:5" ht="18" customHeight="1">
      <c r="A7" s="3"/>
      <c r="B7" s="42" t="s">
        <v>5</v>
      </c>
      <c r="C7" s="8">
        <v>4692240</v>
      </c>
      <c r="D7" s="8">
        <v>4692240</v>
      </c>
      <c r="E7" s="7">
        <f t="shared" si="0"/>
        <v>1</v>
      </c>
    </row>
    <row r="8" spans="1:5" ht="18" customHeight="1">
      <c r="A8" s="3"/>
      <c r="B8" s="42" t="s">
        <v>61</v>
      </c>
      <c r="C8" s="8">
        <v>780800</v>
      </c>
      <c r="D8" s="8">
        <v>780800</v>
      </c>
      <c r="E8" s="7">
        <f t="shared" si="0"/>
        <v>1</v>
      </c>
    </row>
    <row r="9" spans="1:5" ht="18" customHeight="1">
      <c r="A9" s="3"/>
      <c r="B9" s="42" t="s">
        <v>62</v>
      </c>
      <c r="C9" s="8"/>
      <c r="D9" s="8"/>
      <c r="E9" s="7"/>
    </row>
    <row r="10" spans="1:5" ht="18" customHeight="1">
      <c r="A10" s="3">
        <v>2</v>
      </c>
      <c r="B10" s="37" t="s">
        <v>63</v>
      </c>
      <c r="C10" s="8">
        <f>C12+C13</f>
        <v>100000</v>
      </c>
      <c r="D10" s="8">
        <f>D12+D13</f>
        <v>100000</v>
      </c>
      <c r="E10" s="7">
        <f t="shared" si="0"/>
        <v>1</v>
      </c>
    </row>
    <row r="11" spans="1:5" s="11" customFormat="1" ht="15.75" customHeight="1">
      <c r="A11" s="3"/>
      <c r="B11" s="42" t="s">
        <v>60</v>
      </c>
      <c r="C11" s="8"/>
      <c r="D11" s="8"/>
      <c r="E11" s="7"/>
    </row>
    <row r="12" spans="1:5" s="11" customFormat="1" ht="15" customHeight="1">
      <c r="A12" s="3"/>
      <c r="B12" s="42" t="s">
        <v>64</v>
      </c>
      <c r="C12" s="8">
        <v>100000</v>
      </c>
      <c r="D12" s="8">
        <v>100000</v>
      </c>
      <c r="E12" s="7">
        <f t="shared" si="0"/>
        <v>1</v>
      </c>
    </row>
    <row r="13" spans="1:5" s="2" customFormat="1" ht="18" customHeight="1">
      <c r="A13" s="3"/>
      <c r="B13" s="42" t="s">
        <v>65</v>
      </c>
      <c r="C13" s="8"/>
      <c r="D13" s="8"/>
      <c r="E13" s="7"/>
    </row>
    <row r="14" spans="1:5" s="14" customFormat="1" ht="18" customHeight="1">
      <c r="A14" s="3">
        <v>3</v>
      </c>
      <c r="B14" s="37" t="s">
        <v>49</v>
      </c>
      <c r="C14" s="8">
        <v>1202400</v>
      </c>
      <c r="D14" s="8">
        <v>1202393.57</v>
      </c>
      <c r="E14" s="7">
        <f t="shared" si="0"/>
        <v>0.9999946523619428</v>
      </c>
    </row>
    <row r="15" spans="1:5" s="2" customFormat="1" ht="16.5" customHeight="1">
      <c r="A15" s="3">
        <v>4</v>
      </c>
      <c r="B15" s="37" t="s">
        <v>27</v>
      </c>
      <c r="C15" s="8">
        <v>26222</v>
      </c>
      <c r="D15" s="8">
        <v>10923.32</v>
      </c>
      <c r="E15" s="7">
        <f t="shared" si="0"/>
        <v>0.4165708183967661</v>
      </c>
    </row>
    <row r="16" spans="1:5" s="18" customFormat="1" ht="15" customHeight="1">
      <c r="A16" s="3">
        <v>5</v>
      </c>
      <c r="B16" s="37" t="s">
        <v>66</v>
      </c>
      <c r="C16" s="8">
        <v>10924</v>
      </c>
      <c r="D16" s="8">
        <v>29908.69</v>
      </c>
      <c r="E16" s="7">
        <f t="shared" si="0"/>
        <v>2.737888136213841</v>
      </c>
    </row>
    <row r="17" spans="1:5" s="2" customFormat="1" ht="18" customHeight="1">
      <c r="A17" s="4" t="s">
        <v>6</v>
      </c>
      <c r="B17" s="5" t="s">
        <v>67</v>
      </c>
      <c r="C17" s="26">
        <f>C18+C23+C24+C25+C27+C29+C31</f>
        <v>6950486</v>
      </c>
      <c r="D17" s="26">
        <f>D18+D23+D24+D25+D27+D29+D31</f>
        <v>6957184.02</v>
      </c>
      <c r="E17" s="7">
        <f t="shared" si="0"/>
        <v>1.0009636764968666</v>
      </c>
    </row>
    <row r="18" spans="1:5" s="11" customFormat="1" ht="18" customHeight="1">
      <c r="A18" s="3">
        <v>1</v>
      </c>
      <c r="B18" s="75" t="s">
        <v>68</v>
      </c>
      <c r="C18" s="8">
        <f>SUM(C20:C22)</f>
        <v>3906195</v>
      </c>
      <c r="D18" s="8">
        <f>SUM(D20:D22)</f>
        <v>3906194.5599999996</v>
      </c>
      <c r="E18" s="7">
        <f t="shared" si="0"/>
        <v>0.9999998873584139</v>
      </c>
    </row>
    <row r="19" spans="1:5" s="2" customFormat="1" ht="18" customHeight="1">
      <c r="A19" s="3"/>
      <c r="B19" s="42" t="s">
        <v>60</v>
      </c>
      <c r="C19" s="8"/>
      <c r="D19" s="8"/>
      <c r="E19" s="7"/>
    </row>
    <row r="20" spans="1:5" s="2" customFormat="1" ht="18" customHeight="1">
      <c r="A20" s="56"/>
      <c r="B20" s="57" t="s">
        <v>8</v>
      </c>
      <c r="C20" s="27">
        <v>2584970</v>
      </c>
      <c r="D20" s="27">
        <v>2584970.07</v>
      </c>
      <c r="E20" s="7">
        <f t="shared" si="0"/>
        <v>1.0000000270796179</v>
      </c>
    </row>
    <row r="21" spans="1:5" s="2" customFormat="1" ht="18" customHeight="1">
      <c r="A21" s="56"/>
      <c r="B21" s="57" t="s">
        <v>20</v>
      </c>
      <c r="C21" s="27"/>
      <c r="D21" s="27"/>
      <c r="E21" s="7"/>
    </row>
    <row r="22" spans="1:5" s="2" customFormat="1" ht="18" customHeight="1">
      <c r="A22" s="56"/>
      <c r="B22" s="57" t="s">
        <v>32</v>
      </c>
      <c r="C22" s="27">
        <v>1321225</v>
      </c>
      <c r="D22" s="27">
        <v>1321224.49</v>
      </c>
      <c r="E22" s="7">
        <f t="shared" si="0"/>
        <v>0.9999996139945884</v>
      </c>
    </row>
    <row r="23" spans="1:5" s="2" customFormat="1" ht="30.75" customHeight="1">
      <c r="A23" s="3">
        <v>2</v>
      </c>
      <c r="B23" s="58" t="s">
        <v>9</v>
      </c>
      <c r="C23" s="8">
        <v>554975</v>
      </c>
      <c r="D23" s="8">
        <v>555274.53</v>
      </c>
      <c r="E23" s="7">
        <f t="shared" si="0"/>
        <v>1.0005397180053157</v>
      </c>
    </row>
    <row r="24" spans="1:5" s="2" customFormat="1" ht="18" customHeight="1">
      <c r="A24" s="3">
        <v>3</v>
      </c>
      <c r="B24" s="58" t="s">
        <v>16</v>
      </c>
      <c r="C24" s="27">
        <v>61560</v>
      </c>
      <c r="D24" s="27">
        <v>61260.07</v>
      </c>
      <c r="E24" s="7">
        <f t="shared" si="0"/>
        <v>0.9951278427550357</v>
      </c>
    </row>
    <row r="25" spans="1:5" s="2" customFormat="1" ht="18" customHeight="1">
      <c r="A25" s="3">
        <v>4</v>
      </c>
      <c r="B25" s="75" t="s">
        <v>69</v>
      </c>
      <c r="C25" s="8">
        <v>1744310</v>
      </c>
      <c r="D25" s="8">
        <v>1743718.89</v>
      </c>
      <c r="E25" s="7">
        <f t="shared" si="0"/>
        <v>0.9996611210163331</v>
      </c>
    </row>
    <row r="26" spans="1:5" s="2" customFormat="1" ht="15" customHeight="1">
      <c r="A26" s="47"/>
      <c r="B26" s="57" t="s">
        <v>70</v>
      </c>
      <c r="C26" s="8">
        <v>53000</v>
      </c>
      <c r="D26" s="8">
        <v>53073.18</v>
      </c>
      <c r="E26" s="7">
        <f t="shared" si="0"/>
        <v>1.001380754716981</v>
      </c>
    </row>
    <row r="27" spans="1:5" s="14" customFormat="1" ht="15.75" customHeight="1">
      <c r="A27" s="3">
        <v>5</v>
      </c>
      <c r="B27" s="57" t="s">
        <v>38</v>
      </c>
      <c r="C27" s="8">
        <v>109</v>
      </c>
      <c r="D27" s="8">
        <v>109</v>
      </c>
      <c r="E27" s="7">
        <f>D27/C27</f>
        <v>1</v>
      </c>
    </row>
    <row r="28" spans="1:5" s="14" customFormat="1" ht="15" customHeight="1">
      <c r="A28" s="47"/>
      <c r="B28" s="57" t="s">
        <v>72</v>
      </c>
      <c r="C28" s="8"/>
      <c r="D28" s="8"/>
      <c r="E28" s="7"/>
    </row>
    <row r="29" spans="1:5" s="2" customFormat="1" ht="12.75">
      <c r="A29" s="3">
        <v>6</v>
      </c>
      <c r="B29" s="58" t="s">
        <v>73</v>
      </c>
      <c r="C29" s="8">
        <v>117025</v>
      </c>
      <c r="D29" s="8">
        <v>117025.21</v>
      </c>
      <c r="E29" s="7">
        <f t="shared" si="0"/>
        <v>1.0000017944883572</v>
      </c>
    </row>
    <row r="30" spans="1:5" s="18" customFormat="1" ht="25.5">
      <c r="A30" s="56"/>
      <c r="B30" s="57" t="s">
        <v>74</v>
      </c>
      <c r="C30" s="27">
        <v>45000</v>
      </c>
      <c r="D30" s="27">
        <v>29829.29</v>
      </c>
      <c r="E30" s="7">
        <f t="shared" si="0"/>
        <v>0.6628731111111111</v>
      </c>
    </row>
    <row r="31" spans="1:5" s="2" customFormat="1" ht="18" customHeight="1">
      <c r="A31" s="56">
        <v>7</v>
      </c>
      <c r="B31" s="58" t="s">
        <v>75</v>
      </c>
      <c r="C31" s="27">
        <v>566312</v>
      </c>
      <c r="D31" s="27">
        <v>573601.76</v>
      </c>
      <c r="E31" s="7">
        <f t="shared" si="0"/>
        <v>1.0128723389227139</v>
      </c>
    </row>
    <row r="32" spans="1:5" s="11" customFormat="1" ht="18" customHeight="1">
      <c r="A32" s="76" t="s">
        <v>11</v>
      </c>
      <c r="B32" s="19" t="s">
        <v>76</v>
      </c>
      <c r="C32" s="53">
        <f>C4-C17</f>
        <v>-137900</v>
      </c>
      <c r="D32" s="53">
        <f>D4-D17</f>
        <v>-140918.43999999855</v>
      </c>
      <c r="E32" s="46">
        <f t="shared" si="0"/>
        <v>1.0218886149383506</v>
      </c>
    </row>
    <row r="33" spans="1:5" s="2" customFormat="1" ht="18" customHeight="1">
      <c r="A33" s="76" t="s">
        <v>42</v>
      </c>
      <c r="B33" s="77" t="s">
        <v>57</v>
      </c>
      <c r="C33" s="78"/>
      <c r="D33" s="78"/>
      <c r="E33" s="7"/>
    </row>
    <row r="34" spans="1:5" s="16" customFormat="1" ht="18" customHeight="1">
      <c r="A34" s="76" t="s">
        <v>13</v>
      </c>
      <c r="B34" s="77" t="s">
        <v>77</v>
      </c>
      <c r="C34" s="78">
        <f>C32-C33</f>
        <v>-137900</v>
      </c>
      <c r="D34" s="78">
        <f>D32-D33</f>
        <v>-140918.43999999855</v>
      </c>
      <c r="E34" s="7">
        <f t="shared" si="0"/>
        <v>1.0218886149383506</v>
      </c>
    </row>
    <row r="35" spans="1:5" s="2" customFormat="1" ht="18" customHeight="1">
      <c r="A35" s="4" t="s">
        <v>55</v>
      </c>
      <c r="B35" s="79" t="s">
        <v>56</v>
      </c>
      <c r="C35" s="26">
        <f>C36+C37+C38</f>
        <v>217850</v>
      </c>
      <c r="D35" s="26">
        <f>D36+D37+D38</f>
        <v>217850</v>
      </c>
      <c r="E35" s="7">
        <f t="shared" si="0"/>
        <v>1</v>
      </c>
    </row>
    <row r="36" spans="1:5" s="2" customFormat="1" ht="18" customHeight="1">
      <c r="A36" s="3">
        <v>1</v>
      </c>
      <c r="B36" s="57" t="s">
        <v>78</v>
      </c>
      <c r="C36" s="8">
        <v>157850</v>
      </c>
      <c r="D36" s="8">
        <v>157850</v>
      </c>
      <c r="E36" s="7">
        <f t="shared" si="0"/>
        <v>1</v>
      </c>
    </row>
    <row r="37" spans="1:5" s="2" customFormat="1" ht="18" customHeight="1">
      <c r="A37" s="3">
        <v>2</v>
      </c>
      <c r="B37" s="57" t="s">
        <v>19</v>
      </c>
      <c r="C37" s="8"/>
      <c r="D37" s="8"/>
      <c r="E37" s="7"/>
    </row>
    <row r="38" spans="1:5" s="2" customFormat="1" ht="18" customHeight="1">
      <c r="A38" s="3">
        <v>3</v>
      </c>
      <c r="B38" s="57" t="s">
        <v>79</v>
      </c>
      <c r="C38" s="8">
        <v>60000</v>
      </c>
      <c r="D38" s="8">
        <v>60000</v>
      </c>
      <c r="E38" s="7">
        <f>D38/C38</f>
        <v>1</v>
      </c>
    </row>
    <row r="39" spans="1:5" s="2" customFormat="1" ht="12.75">
      <c r="A39" s="4" t="s">
        <v>80</v>
      </c>
      <c r="B39" s="77" t="s">
        <v>81</v>
      </c>
      <c r="C39" s="26"/>
      <c r="D39" s="26"/>
      <c r="E39" s="7"/>
    </row>
    <row r="40" spans="1:5" s="2" customFormat="1" ht="27" customHeight="1">
      <c r="A40" s="4" t="s">
        <v>82</v>
      </c>
      <c r="B40" s="77" t="s">
        <v>12</v>
      </c>
      <c r="C40" s="8">
        <v>55</v>
      </c>
      <c r="D40" s="8">
        <v>55</v>
      </c>
      <c r="E40" s="7">
        <f t="shared" si="0"/>
        <v>1</v>
      </c>
    </row>
    <row r="41" spans="1:5" ht="12.75">
      <c r="A41" s="4" t="s">
        <v>83</v>
      </c>
      <c r="B41" s="77" t="s">
        <v>84</v>
      </c>
      <c r="C41" s="8"/>
      <c r="D41" s="8"/>
      <c r="E41" s="7"/>
    </row>
    <row r="42" spans="1:5" ht="12.75">
      <c r="A42" s="56">
        <v>1</v>
      </c>
      <c r="B42" s="65" t="s">
        <v>85</v>
      </c>
      <c r="C42" s="27">
        <v>697260</v>
      </c>
      <c r="D42" s="27">
        <v>697260</v>
      </c>
      <c r="E42" s="66">
        <f>D42/C42</f>
        <v>1</v>
      </c>
    </row>
    <row r="43" spans="1:5" ht="12.75">
      <c r="A43" s="56">
        <v>2</v>
      </c>
      <c r="B43" s="65" t="s">
        <v>86</v>
      </c>
      <c r="C43" s="27">
        <v>516365</v>
      </c>
      <c r="D43" s="27">
        <v>516365.28</v>
      </c>
      <c r="E43" s="66">
        <f>D43/C43</f>
        <v>1.0000005422520892</v>
      </c>
    </row>
    <row r="44" spans="1:5" ht="12.75">
      <c r="A44" s="4" t="s">
        <v>87</v>
      </c>
      <c r="B44" s="77" t="s">
        <v>88</v>
      </c>
      <c r="C44" s="26"/>
      <c r="D44" s="26"/>
      <c r="E44" s="46"/>
    </row>
    <row r="45" spans="1:5" ht="12.75">
      <c r="A45" s="56">
        <v>1</v>
      </c>
      <c r="B45" s="65" t="s">
        <v>89</v>
      </c>
      <c r="C45" s="27">
        <v>130487</v>
      </c>
      <c r="D45" s="27">
        <v>130487</v>
      </c>
      <c r="E45" s="66">
        <f>D45/C45</f>
        <v>1</v>
      </c>
    </row>
    <row r="46" spans="1:5" ht="12.75">
      <c r="A46" s="56"/>
      <c r="B46" s="65" t="s">
        <v>90</v>
      </c>
      <c r="C46" s="27">
        <v>9652</v>
      </c>
      <c r="D46" s="27">
        <v>9652</v>
      </c>
      <c r="E46" s="66">
        <f>D46/C46</f>
        <v>1</v>
      </c>
    </row>
    <row r="47" spans="1:5" ht="12.75">
      <c r="A47" s="56">
        <v>2</v>
      </c>
      <c r="B47" s="65" t="s">
        <v>91</v>
      </c>
      <c r="C47" s="27">
        <v>130041</v>
      </c>
      <c r="D47" s="27">
        <v>133845.96</v>
      </c>
      <c r="E47" s="66">
        <f aca="true" t="shared" si="1" ref="E47:E52">D47/C47</f>
        <v>1.0292596950192632</v>
      </c>
    </row>
    <row r="48" spans="1:5" ht="12.75">
      <c r="A48" s="56"/>
      <c r="B48" s="65" t="s">
        <v>92</v>
      </c>
      <c r="C48" s="27">
        <v>9652</v>
      </c>
      <c r="D48" s="27">
        <v>7746.26</v>
      </c>
      <c r="E48" s="66">
        <f t="shared" si="1"/>
        <v>0.8025549108992955</v>
      </c>
    </row>
    <row r="49" spans="1:5" ht="12.75">
      <c r="A49" s="4" t="s">
        <v>93</v>
      </c>
      <c r="B49" s="77" t="s">
        <v>94</v>
      </c>
      <c r="C49" s="26"/>
      <c r="D49" s="26"/>
      <c r="E49" s="66"/>
    </row>
    <row r="50" spans="1:5" ht="12.75">
      <c r="A50" s="56">
        <v>1</v>
      </c>
      <c r="B50" s="65" t="s">
        <v>95</v>
      </c>
      <c r="C50" s="27">
        <v>360552.48</v>
      </c>
      <c r="D50" s="27">
        <v>360552.48</v>
      </c>
      <c r="E50" s="66">
        <f t="shared" si="1"/>
        <v>1</v>
      </c>
    </row>
    <row r="51" spans="1:5" ht="12.75">
      <c r="A51" s="56"/>
      <c r="B51" s="65" t="s">
        <v>90</v>
      </c>
      <c r="C51" s="27">
        <v>0</v>
      </c>
      <c r="D51" s="27">
        <v>0</v>
      </c>
      <c r="E51" s="66"/>
    </row>
    <row r="52" spans="1:5" ht="12.75">
      <c r="A52" s="56">
        <v>2</v>
      </c>
      <c r="B52" s="65" t="s">
        <v>96</v>
      </c>
      <c r="C52" s="27">
        <v>205307</v>
      </c>
      <c r="D52" s="27">
        <v>214032.08</v>
      </c>
      <c r="E52" s="66">
        <f t="shared" si="1"/>
        <v>1.0424977229222578</v>
      </c>
    </row>
    <row r="53" spans="1:5" ht="12.75">
      <c r="A53" s="56"/>
      <c r="B53" s="65" t="s">
        <v>90</v>
      </c>
      <c r="C53" s="27"/>
      <c r="D53" s="27">
        <v>0</v>
      </c>
      <c r="E53" s="66"/>
    </row>
    <row r="54" spans="1:5" ht="12.75">
      <c r="A54" s="4" t="s">
        <v>97</v>
      </c>
      <c r="B54" s="5" t="s">
        <v>14</v>
      </c>
      <c r="C54" s="80" t="s">
        <v>98</v>
      </c>
      <c r="D54" s="80" t="s">
        <v>98</v>
      </c>
      <c r="E54" s="66">
        <v>1</v>
      </c>
    </row>
  </sheetData>
  <mergeCells count="1">
    <mergeCell ref="A1:E1"/>
  </mergeCells>
  <printOptions/>
  <pageMargins left="0.75" right="0.75" top="0.7" bottom="0.69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54"/>
  <sheetViews>
    <sheetView workbookViewId="0" topLeftCell="A22">
      <selection activeCell="E48" sqref="E48"/>
    </sheetView>
  </sheetViews>
  <sheetFormatPr defaultColWidth="9.00390625" defaultRowHeight="12.75"/>
  <cols>
    <col min="1" max="1" width="5.00390625" style="25" customWidth="1"/>
    <col min="2" max="2" width="41.00390625" style="25" customWidth="1"/>
    <col min="3" max="3" width="16.125" style="25" customWidth="1"/>
    <col min="4" max="4" width="15.25390625" style="25" customWidth="1"/>
    <col min="5" max="16384" width="9.125" style="25" customWidth="1"/>
  </cols>
  <sheetData>
    <row r="1" spans="1:5" ht="27" customHeight="1">
      <c r="A1" s="153" t="s">
        <v>44</v>
      </c>
      <c r="B1" s="153"/>
      <c r="C1" s="153"/>
      <c r="D1" s="153"/>
      <c r="E1" s="153"/>
    </row>
    <row r="2" spans="1:5" s="82" customFormat="1" ht="70.5" customHeight="1">
      <c r="A2" s="73" t="s">
        <v>15</v>
      </c>
      <c r="B2" s="73" t="s">
        <v>2</v>
      </c>
      <c r="C2" s="74" t="s">
        <v>155</v>
      </c>
      <c r="D2" s="74" t="s">
        <v>156</v>
      </c>
      <c r="E2" s="81" t="s">
        <v>151</v>
      </c>
    </row>
    <row r="3" spans="1:5" s="85" customFormat="1" ht="12.75" customHeight="1">
      <c r="A3" s="83">
        <v>1</v>
      </c>
      <c r="B3" s="84">
        <v>2</v>
      </c>
      <c r="C3" s="84">
        <v>3</v>
      </c>
      <c r="D3" s="84">
        <v>4</v>
      </c>
      <c r="E3" s="83">
        <v>5</v>
      </c>
    </row>
    <row r="4" spans="1:5" ht="16.5" customHeight="1">
      <c r="A4" s="4" t="s">
        <v>3</v>
      </c>
      <c r="B4" s="5" t="s">
        <v>58</v>
      </c>
      <c r="C4" s="26">
        <f>C5+C10+C14+C15+C16</f>
        <v>6566671</v>
      </c>
      <c r="D4" s="26">
        <f>D5+D10+D14+D15+D16</f>
        <v>6721315</v>
      </c>
      <c r="E4" s="7">
        <f aca="true" t="shared" si="0" ref="E4:E40">D4/C4</f>
        <v>1.0235498321752377</v>
      </c>
    </row>
    <row r="5" spans="1:5" ht="14.25" customHeight="1">
      <c r="A5" s="3">
        <v>1</v>
      </c>
      <c r="B5" s="37" t="s">
        <v>59</v>
      </c>
      <c r="C5" s="8">
        <f>SUM(C7:C9)</f>
        <v>5982024</v>
      </c>
      <c r="D5" s="8">
        <f>SUM(D7:D9)</f>
        <v>5890739</v>
      </c>
      <c r="E5" s="7">
        <f t="shared" si="0"/>
        <v>0.9847401147170255</v>
      </c>
    </row>
    <row r="6" spans="1:5" ht="14.25" customHeight="1">
      <c r="A6" s="3"/>
      <c r="B6" s="42" t="s">
        <v>60</v>
      </c>
      <c r="C6" s="8"/>
      <c r="D6" s="8"/>
      <c r="E6" s="7"/>
    </row>
    <row r="7" spans="1:5" ht="15.75" customHeight="1">
      <c r="A7" s="3"/>
      <c r="B7" s="42" t="s">
        <v>5</v>
      </c>
      <c r="C7" s="8">
        <v>2279103</v>
      </c>
      <c r="D7" s="8">
        <v>2279103</v>
      </c>
      <c r="E7" s="7">
        <f t="shared" si="0"/>
        <v>1</v>
      </c>
    </row>
    <row r="8" spans="1:5" ht="14.25" customHeight="1">
      <c r="A8" s="3"/>
      <c r="B8" s="42" t="s">
        <v>61</v>
      </c>
      <c r="C8" s="8">
        <v>3659076</v>
      </c>
      <c r="D8" s="8">
        <v>3578134</v>
      </c>
      <c r="E8" s="7">
        <f t="shared" si="0"/>
        <v>0.9778791148366418</v>
      </c>
    </row>
    <row r="9" spans="1:5" ht="15.75" customHeight="1">
      <c r="A9" s="3"/>
      <c r="B9" s="42" t="s">
        <v>62</v>
      </c>
      <c r="C9" s="8">
        <v>43845</v>
      </c>
      <c r="D9" s="8">
        <v>33502</v>
      </c>
      <c r="E9" s="7"/>
    </row>
    <row r="10" spans="1:5" ht="15.75" customHeight="1">
      <c r="A10" s="3">
        <v>2</v>
      </c>
      <c r="B10" s="37" t="s">
        <v>63</v>
      </c>
      <c r="C10" s="8">
        <f>C12+C13</f>
        <v>60000</v>
      </c>
      <c r="D10" s="8">
        <f>D12+D13</f>
        <v>66900</v>
      </c>
      <c r="E10" s="7">
        <f t="shared" si="0"/>
        <v>1.115</v>
      </c>
    </row>
    <row r="11" spans="1:5" ht="15" customHeight="1">
      <c r="A11" s="3"/>
      <c r="B11" s="42" t="s">
        <v>60</v>
      </c>
      <c r="C11" s="8"/>
      <c r="D11" s="8"/>
      <c r="E11" s="7"/>
    </row>
    <row r="12" spans="1:5" ht="15.75" customHeight="1">
      <c r="A12" s="3"/>
      <c r="B12" s="42" t="s">
        <v>64</v>
      </c>
      <c r="C12" s="8">
        <v>60000</v>
      </c>
      <c r="D12" s="8">
        <v>60000</v>
      </c>
      <c r="E12" s="7">
        <f t="shared" si="0"/>
        <v>1</v>
      </c>
    </row>
    <row r="13" spans="1:5" ht="15" customHeight="1">
      <c r="A13" s="3"/>
      <c r="B13" s="42" t="s">
        <v>65</v>
      </c>
      <c r="C13" s="8"/>
      <c r="D13" s="8">
        <v>6900</v>
      </c>
      <c r="E13" s="7"/>
    </row>
    <row r="14" spans="1:5" ht="15.75" customHeight="1">
      <c r="A14" s="3">
        <v>3</v>
      </c>
      <c r="B14" s="37" t="s">
        <v>49</v>
      </c>
      <c r="C14" s="8">
        <v>300000</v>
      </c>
      <c r="D14" s="8">
        <v>349932</v>
      </c>
      <c r="E14" s="7">
        <f t="shared" si="0"/>
        <v>1.16644</v>
      </c>
    </row>
    <row r="15" spans="1:5" ht="15.75" customHeight="1">
      <c r="A15" s="3">
        <v>4</v>
      </c>
      <c r="B15" s="37" t="s">
        <v>27</v>
      </c>
      <c r="C15" s="8"/>
      <c r="D15" s="8">
        <v>12109</v>
      </c>
      <c r="E15" s="7"/>
    </row>
    <row r="16" spans="1:5" s="11" customFormat="1" ht="15.75" customHeight="1">
      <c r="A16" s="3">
        <v>5</v>
      </c>
      <c r="B16" s="37" t="s">
        <v>66</v>
      </c>
      <c r="C16" s="8">
        <v>224647</v>
      </c>
      <c r="D16" s="8">
        <v>401635</v>
      </c>
      <c r="E16" s="7">
        <f t="shared" si="0"/>
        <v>1.787849381474046</v>
      </c>
    </row>
    <row r="17" spans="1:5" s="11" customFormat="1" ht="30" customHeight="1">
      <c r="A17" s="4" t="s">
        <v>6</v>
      </c>
      <c r="B17" s="5" t="s">
        <v>67</v>
      </c>
      <c r="C17" s="26">
        <f>C18+C23+C24+C25+C27+C29+C31</f>
        <v>6713184</v>
      </c>
      <c r="D17" s="26">
        <f>D18+D23+D24+D25+D27+D29+D31</f>
        <v>6704999</v>
      </c>
      <c r="E17" s="7">
        <f t="shared" si="0"/>
        <v>0.9987807573872547</v>
      </c>
    </row>
    <row r="18" spans="1:7" s="2" customFormat="1" ht="18" customHeight="1">
      <c r="A18" s="3">
        <v>1</v>
      </c>
      <c r="B18" s="75" t="s">
        <v>68</v>
      </c>
      <c r="C18" s="8">
        <f>SUM(C20:C22)</f>
        <v>2131031</v>
      </c>
      <c r="D18" s="8">
        <f>SUM(D20:D22)</f>
        <v>1948617</v>
      </c>
      <c r="E18" s="7">
        <f t="shared" si="0"/>
        <v>0.9144010575162914</v>
      </c>
      <c r="G18" s="48"/>
    </row>
    <row r="19" spans="1:6" s="14" customFormat="1" ht="18" customHeight="1">
      <c r="A19" s="3"/>
      <c r="B19" s="42" t="s">
        <v>60</v>
      </c>
      <c r="C19" s="8"/>
      <c r="D19" s="8"/>
      <c r="E19" s="7"/>
      <c r="F19" s="52"/>
    </row>
    <row r="20" spans="1:5" s="14" customFormat="1" ht="18" customHeight="1">
      <c r="A20" s="56"/>
      <c r="B20" s="57" t="s">
        <v>8</v>
      </c>
      <c r="C20" s="27">
        <v>631031</v>
      </c>
      <c r="D20" s="27">
        <v>636223</v>
      </c>
      <c r="E20" s="7">
        <f t="shared" si="0"/>
        <v>1.0082278049731312</v>
      </c>
    </row>
    <row r="21" spans="1:6" s="2" customFormat="1" ht="12.75">
      <c r="A21" s="56"/>
      <c r="B21" s="57" t="s">
        <v>20</v>
      </c>
      <c r="C21" s="27">
        <v>1200000</v>
      </c>
      <c r="D21" s="27">
        <v>1049915</v>
      </c>
      <c r="E21" s="7"/>
      <c r="F21" s="48"/>
    </row>
    <row r="22" spans="1:5" s="18" customFormat="1" ht="12.75">
      <c r="A22" s="56"/>
      <c r="B22" s="57" t="s">
        <v>32</v>
      </c>
      <c r="C22" s="27">
        <v>300000</v>
      </c>
      <c r="D22" s="27">
        <v>262479</v>
      </c>
      <c r="E22" s="7">
        <f t="shared" si="0"/>
        <v>0.87493</v>
      </c>
    </row>
    <row r="23" spans="1:5" s="2" customFormat="1" ht="26.25" customHeight="1">
      <c r="A23" s="3">
        <v>2</v>
      </c>
      <c r="B23" s="58" t="s">
        <v>9</v>
      </c>
      <c r="C23" s="8">
        <v>123935</v>
      </c>
      <c r="D23" s="8">
        <v>118823</v>
      </c>
      <c r="E23" s="7">
        <f t="shared" si="0"/>
        <v>0.9587525719126961</v>
      </c>
    </row>
    <row r="24" spans="1:5" s="11" customFormat="1" ht="15" customHeight="1">
      <c r="A24" s="3">
        <v>3</v>
      </c>
      <c r="B24" s="58" t="s">
        <v>16</v>
      </c>
      <c r="C24" s="27">
        <v>13860</v>
      </c>
      <c r="D24" s="27">
        <v>13856</v>
      </c>
      <c r="E24" s="7">
        <f t="shared" si="0"/>
        <v>0.9997113997113997</v>
      </c>
    </row>
    <row r="25" spans="1:5" s="2" customFormat="1" ht="18" customHeight="1">
      <c r="A25" s="3">
        <v>4</v>
      </c>
      <c r="B25" s="75" t="s">
        <v>69</v>
      </c>
      <c r="C25" s="8">
        <v>4297845</v>
      </c>
      <c r="D25" s="8">
        <v>4117038</v>
      </c>
      <c r="E25" s="7">
        <f t="shared" si="0"/>
        <v>0.957930776935883</v>
      </c>
    </row>
    <row r="26" spans="1:5" s="2" customFormat="1" ht="18" customHeight="1">
      <c r="A26" s="47"/>
      <c r="B26" s="57" t="s">
        <v>70</v>
      </c>
      <c r="C26" s="8"/>
      <c r="D26" s="8"/>
      <c r="E26" s="7"/>
    </row>
    <row r="27" spans="1:5" s="2" customFormat="1" ht="15" customHeight="1">
      <c r="A27" s="3">
        <v>5</v>
      </c>
      <c r="B27" s="57" t="s">
        <v>38</v>
      </c>
      <c r="C27" s="8"/>
      <c r="D27" s="8">
        <v>2</v>
      </c>
      <c r="E27" s="7"/>
    </row>
    <row r="28" spans="1:5" s="2" customFormat="1" ht="15.75" customHeight="1">
      <c r="A28" s="47"/>
      <c r="B28" s="57" t="s">
        <v>72</v>
      </c>
      <c r="C28" s="8"/>
      <c r="D28" s="8"/>
      <c r="E28" s="7"/>
    </row>
    <row r="29" spans="1:5" s="2" customFormat="1" ht="18" customHeight="1">
      <c r="A29" s="3">
        <v>6</v>
      </c>
      <c r="B29" s="58" t="s">
        <v>73</v>
      </c>
      <c r="C29" s="8">
        <v>146513</v>
      </c>
      <c r="D29" s="8">
        <v>165571</v>
      </c>
      <c r="E29" s="7">
        <f t="shared" si="0"/>
        <v>1.1300771945151624</v>
      </c>
    </row>
    <row r="30" spans="1:5" s="2" customFormat="1" ht="26.25" customHeight="1">
      <c r="A30" s="56"/>
      <c r="B30" s="57" t="s">
        <v>74</v>
      </c>
      <c r="C30" s="27"/>
      <c r="D30" s="27">
        <v>44878</v>
      </c>
      <c r="E30" s="7"/>
    </row>
    <row r="31" spans="1:5" s="2" customFormat="1" ht="16.5" customHeight="1">
      <c r="A31" s="56">
        <v>7</v>
      </c>
      <c r="B31" s="58" t="s">
        <v>75</v>
      </c>
      <c r="C31" s="27"/>
      <c r="D31" s="27">
        <v>341092</v>
      </c>
      <c r="E31" s="7"/>
    </row>
    <row r="32" spans="1:5" s="14" customFormat="1" ht="12.75" customHeight="1">
      <c r="A32" s="76" t="s">
        <v>11</v>
      </c>
      <c r="B32" s="19" t="s">
        <v>76</v>
      </c>
      <c r="C32" s="53">
        <f>C4-C17</f>
        <v>-146513</v>
      </c>
      <c r="D32" s="53">
        <f>D4-D17</f>
        <v>16316</v>
      </c>
      <c r="E32" s="46">
        <f t="shared" si="0"/>
        <v>-0.11136213168797308</v>
      </c>
    </row>
    <row r="33" spans="1:5" s="14" customFormat="1" ht="14.25" customHeight="1">
      <c r="A33" s="76" t="s">
        <v>42</v>
      </c>
      <c r="B33" s="77" t="s">
        <v>57</v>
      </c>
      <c r="C33" s="78"/>
      <c r="D33" s="78"/>
      <c r="E33" s="7"/>
    </row>
    <row r="34" spans="1:5" s="2" customFormat="1" ht="12.75">
      <c r="A34" s="76" t="s">
        <v>13</v>
      </c>
      <c r="B34" s="77" t="s">
        <v>77</v>
      </c>
      <c r="C34" s="78">
        <f>C32-C33</f>
        <v>-146513</v>
      </c>
      <c r="D34" s="78">
        <f>D32-D33</f>
        <v>16316</v>
      </c>
      <c r="E34" s="7">
        <f t="shared" si="0"/>
        <v>-0.11136213168797308</v>
      </c>
    </row>
    <row r="35" spans="1:5" s="18" customFormat="1" ht="12.75">
      <c r="A35" s="4" t="s">
        <v>55</v>
      </c>
      <c r="B35" s="79" t="s">
        <v>56</v>
      </c>
      <c r="C35" s="26">
        <f>C36+C37+C38</f>
        <v>0</v>
      </c>
      <c r="D35" s="26">
        <f>D36+D37+D38</f>
        <v>0</v>
      </c>
      <c r="E35" s="7"/>
    </row>
    <row r="36" spans="1:5" s="2" customFormat="1" ht="18" customHeight="1">
      <c r="A36" s="3">
        <v>1</v>
      </c>
      <c r="B36" s="57" t="s">
        <v>78</v>
      </c>
      <c r="C36" s="8"/>
      <c r="D36" s="8"/>
      <c r="E36" s="7"/>
    </row>
    <row r="37" spans="1:5" s="11" customFormat="1" ht="14.25" customHeight="1">
      <c r="A37" s="3">
        <v>2</v>
      </c>
      <c r="B37" s="57" t="s">
        <v>19</v>
      </c>
      <c r="C37" s="8"/>
      <c r="D37" s="8"/>
      <c r="E37" s="7"/>
    </row>
    <row r="38" spans="1:5" s="2" customFormat="1" ht="13.5" customHeight="1">
      <c r="A38" s="3">
        <v>3</v>
      </c>
      <c r="B38" s="57" t="s">
        <v>79</v>
      </c>
      <c r="C38" s="8"/>
      <c r="D38" s="8"/>
      <c r="E38" s="7"/>
    </row>
    <row r="39" spans="1:5" s="2" customFormat="1" ht="18" customHeight="1">
      <c r="A39" s="4" t="s">
        <v>80</v>
      </c>
      <c r="B39" s="77" t="s">
        <v>81</v>
      </c>
      <c r="C39" s="26"/>
      <c r="D39" s="26"/>
      <c r="E39" s="7"/>
    </row>
    <row r="40" spans="1:5" s="16" customFormat="1" ht="27" customHeight="1">
      <c r="A40" s="4" t="s">
        <v>82</v>
      </c>
      <c r="B40" s="77" t="s">
        <v>12</v>
      </c>
      <c r="C40" s="8">
        <v>13</v>
      </c>
      <c r="D40" s="8">
        <v>13</v>
      </c>
      <c r="E40" s="7">
        <f t="shared" si="0"/>
        <v>1</v>
      </c>
    </row>
    <row r="41" spans="1:5" s="2" customFormat="1" ht="18" customHeight="1">
      <c r="A41" s="4" t="s">
        <v>83</v>
      </c>
      <c r="B41" s="77" t="s">
        <v>84</v>
      </c>
      <c r="C41" s="8"/>
      <c r="D41" s="8"/>
      <c r="E41" s="7"/>
    </row>
    <row r="42" spans="1:5" s="2" customFormat="1" ht="18" customHeight="1">
      <c r="A42" s="56">
        <v>1</v>
      </c>
      <c r="B42" s="65" t="s">
        <v>85</v>
      </c>
      <c r="C42" s="27">
        <v>169386</v>
      </c>
      <c r="D42" s="27">
        <v>169386</v>
      </c>
      <c r="E42" s="66">
        <f>D42/C42</f>
        <v>1</v>
      </c>
    </row>
    <row r="43" spans="1:5" s="2" customFormat="1" ht="18" customHeight="1">
      <c r="A43" s="56">
        <v>2</v>
      </c>
      <c r="B43" s="65" t="s">
        <v>86</v>
      </c>
      <c r="C43" s="27">
        <v>39859</v>
      </c>
      <c r="D43" s="27">
        <v>39859</v>
      </c>
      <c r="E43" s="66">
        <f>D43/C43</f>
        <v>1</v>
      </c>
    </row>
    <row r="44" spans="1:5" s="2" customFormat="1" ht="18" customHeight="1">
      <c r="A44" s="4" t="s">
        <v>87</v>
      </c>
      <c r="B44" s="77" t="s">
        <v>88</v>
      </c>
      <c r="C44" s="26"/>
      <c r="D44" s="26"/>
      <c r="E44" s="46"/>
    </row>
    <row r="45" spans="1:5" s="2" customFormat="1" ht="12.75">
      <c r="A45" s="56">
        <v>1</v>
      </c>
      <c r="B45" s="65" t="s">
        <v>89</v>
      </c>
      <c r="C45" s="27">
        <v>70838</v>
      </c>
      <c r="D45" s="27">
        <v>70838</v>
      </c>
      <c r="E45" s="66">
        <f>D45/C45</f>
        <v>1</v>
      </c>
    </row>
    <row r="46" spans="1:5" s="2" customFormat="1" ht="18" customHeight="1">
      <c r="A46" s="56"/>
      <c r="B46" s="65" t="s">
        <v>90</v>
      </c>
      <c r="C46" s="27"/>
      <c r="D46" s="27"/>
      <c r="E46" s="66"/>
    </row>
    <row r="47" spans="1:5" ht="12.75">
      <c r="A47" s="56">
        <v>2</v>
      </c>
      <c r="B47" s="65" t="s">
        <v>91</v>
      </c>
      <c r="C47" s="27">
        <v>68547</v>
      </c>
      <c r="D47" s="27">
        <v>68547</v>
      </c>
      <c r="E47" s="66">
        <f aca="true" t="shared" si="1" ref="E47:E52">D47/C47</f>
        <v>1</v>
      </c>
    </row>
    <row r="48" spans="1:5" ht="12.75">
      <c r="A48" s="56"/>
      <c r="B48" s="65" t="s">
        <v>92</v>
      </c>
      <c r="C48" s="27">
        <v>0</v>
      </c>
      <c r="D48" s="27">
        <v>0</v>
      </c>
      <c r="E48" s="66"/>
    </row>
    <row r="49" spans="1:5" ht="12.75">
      <c r="A49" s="4" t="s">
        <v>93</v>
      </c>
      <c r="B49" s="77" t="s">
        <v>94</v>
      </c>
      <c r="C49" s="26"/>
      <c r="D49" s="26"/>
      <c r="E49" s="66"/>
    </row>
    <row r="50" spans="1:5" ht="12.75">
      <c r="A50" s="56">
        <v>1</v>
      </c>
      <c r="B50" s="65" t="s">
        <v>95</v>
      </c>
      <c r="C50" s="27">
        <v>490021</v>
      </c>
      <c r="D50" s="27">
        <v>490021</v>
      </c>
      <c r="E50" s="66">
        <f t="shared" si="1"/>
        <v>1</v>
      </c>
    </row>
    <row r="51" spans="1:5" ht="12.75">
      <c r="A51" s="56"/>
      <c r="B51" s="65" t="s">
        <v>90</v>
      </c>
      <c r="C51" s="27">
        <v>0</v>
      </c>
      <c r="D51" s="27">
        <v>0</v>
      </c>
      <c r="E51" s="66"/>
    </row>
    <row r="52" spans="1:5" ht="12.75">
      <c r="A52" s="56">
        <v>2</v>
      </c>
      <c r="B52" s="65" t="s">
        <v>96</v>
      </c>
      <c r="C52" s="27">
        <v>221223</v>
      </c>
      <c r="D52" s="27">
        <v>221223</v>
      </c>
      <c r="E52" s="66">
        <f t="shared" si="1"/>
        <v>1</v>
      </c>
    </row>
    <row r="53" spans="1:5" ht="12.75">
      <c r="A53" s="56"/>
      <c r="B53" s="65" t="s">
        <v>90</v>
      </c>
      <c r="C53" s="27"/>
      <c r="D53" s="27">
        <v>0</v>
      </c>
      <c r="E53" s="66"/>
    </row>
    <row r="54" spans="1:5" ht="12.75">
      <c r="A54" s="4" t="s">
        <v>97</v>
      </c>
      <c r="B54" s="5" t="s">
        <v>14</v>
      </c>
      <c r="C54" s="80"/>
      <c r="D54" s="80"/>
      <c r="E54" s="66">
        <v>1</v>
      </c>
    </row>
  </sheetData>
  <mergeCells count="1">
    <mergeCell ref="A1:E1"/>
  </mergeCells>
  <printOptions/>
  <pageMargins left="0.75" right="0.75" top="0.57" bottom="0.6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G53"/>
  <sheetViews>
    <sheetView workbookViewId="0" topLeftCell="A25">
      <selection activeCell="C2" sqref="C2:D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2" t="s">
        <v>53</v>
      </c>
      <c r="B1" s="152"/>
      <c r="C1" s="152"/>
      <c r="D1" s="152"/>
      <c r="E1" s="152"/>
    </row>
    <row r="2" spans="1:5" ht="69.75" customHeight="1">
      <c r="A2" s="72" t="s">
        <v>15</v>
      </c>
      <c r="B2" s="73" t="s">
        <v>2</v>
      </c>
      <c r="C2" s="74" t="s">
        <v>155</v>
      </c>
      <c r="D2" s="74" t="s">
        <v>156</v>
      </c>
      <c r="E2" s="81" t="s">
        <v>151</v>
      </c>
    </row>
    <row r="3" spans="1:5" s="24" customFormat="1" ht="12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3</v>
      </c>
      <c r="B4" s="5" t="s">
        <v>58</v>
      </c>
      <c r="C4" s="26">
        <f>C5+C10+C14+C15+C16</f>
        <v>5864000</v>
      </c>
      <c r="D4" s="26">
        <f>D5+D10+D14+D15+D16</f>
        <v>5623088.82</v>
      </c>
      <c r="E4" s="7">
        <f>D4/C4</f>
        <v>0.958916920190996</v>
      </c>
      <c r="G4" s="54"/>
    </row>
    <row r="5" spans="1:5" ht="18" customHeight="1">
      <c r="A5" s="3">
        <v>1</v>
      </c>
      <c r="B5" s="37" t="s">
        <v>59</v>
      </c>
      <c r="C5" s="8">
        <f>SUM(C7:C9)</f>
        <v>2550000</v>
      </c>
      <c r="D5" s="8">
        <f>SUM(D7:D9)</f>
        <v>2242438.64</v>
      </c>
      <c r="E5" s="7">
        <f>D5/C5</f>
        <v>0.8793877019607844</v>
      </c>
    </row>
    <row r="6" spans="1:5" ht="18" customHeight="1">
      <c r="A6" s="3"/>
      <c r="B6" s="42" t="s">
        <v>60</v>
      </c>
      <c r="C6" s="8"/>
      <c r="D6" s="8"/>
      <c r="E6" s="7"/>
    </row>
    <row r="7" spans="1:5" ht="18" customHeight="1">
      <c r="A7" s="3"/>
      <c r="B7" s="42" t="s">
        <v>5</v>
      </c>
      <c r="C7" s="8">
        <v>2550000</v>
      </c>
      <c r="D7" s="8">
        <v>2242438.64</v>
      </c>
      <c r="E7" s="7">
        <f>D7/C7</f>
        <v>0.8793877019607844</v>
      </c>
    </row>
    <row r="8" spans="1:5" ht="18" customHeight="1">
      <c r="A8" s="3"/>
      <c r="B8" s="42" t="s">
        <v>61</v>
      </c>
      <c r="C8" s="8">
        <v>0</v>
      </c>
      <c r="D8" s="8">
        <v>0</v>
      </c>
      <c r="E8" s="7">
        <v>0</v>
      </c>
    </row>
    <row r="9" spans="1:5" ht="18" customHeight="1">
      <c r="A9" s="3"/>
      <c r="B9" s="42" t="s">
        <v>62</v>
      </c>
      <c r="C9" s="8">
        <v>0</v>
      </c>
      <c r="D9" s="8">
        <v>0</v>
      </c>
      <c r="E9" s="7">
        <v>0</v>
      </c>
    </row>
    <row r="10" spans="1:5" ht="18" customHeight="1">
      <c r="A10" s="3">
        <v>2</v>
      </c>
      <c r="B10" s="37" t="s">
        <v>63</v>
      </c>
      <c r="C10" s="8">
        <f>C12+C13</f>
        <v>17200</v>
      </c>
      <c r="D10" s="8">
        <v>17200</v>
      </c>
      <c r="E10" s="7">
        <f>D10/C10</f>
        <v>1</v>
      </c>
    </row>
    <row r="11" spans="1:5" ht="18" customHeight="1">
      <c r="A11" s="3"/>
      <c r="B11" s="42" t="s">
        <v>60</v>
      </c>
      <c r="C11" s="8"/>
      <c r="D11" s="8"/>
      <c r="E11" s="7"/>
    </row>
    <row r="12" spans="1:5" ht="18" customHeight="1">
      <c r="A12" s="3"/>
      <c r="B12" s="42" t="s">
        <v>64</v>
      </c>
      <c r="C12" s="8">
        <v>0</v>
      </c>
      <c r="D12" s="8">
        <v>0</v>
      </c>
      <c r="E12" s="7">
        <v>0</v>
      </c>
    </row>
    <row r="13" spans="1:5" s="11" customFormat="1" ht="27.75" customHeight="1">
      <c r="A13" s="3"/>
      <c r="B13" s="65" t="s">
        <v>145</v>
      </c>
      <c r="C13" s="8">
        <v>17200</v>
      </c>
      <c r="D13" s="8">
        <v>17200</v>
      </c>
      <c r="E13" s="7">
        <f>D13/C13</f>
        <v>1</v>
      </c>
    </row>
    <row r="14" spans="1:5" s="11" customFormat="1" ht="14.25" customHeight="1">
      <c r="A14" s="3">
        <v>3</v>
      </c>
      <c r="B14" s="37" t="s">
        <v>49</v>
      </c>
      <c r="C14" s="8">
        <v>3259300</v>
      </c>
      <c r="D14" s="8">
        <v>3258439.18</v>
      </c>
      <c r="E14" s="7">
        <f>D14/C14</f>
        <v>0.9997358880741264</v>
      </c>
    </row>
    <row r="15" spans="1:7" s="2" customFormat="1" ht="12.75">
      <c r="A15" s="3">
        <v>4</v>
      </c>
      <c r="B15" s="37" t="s">
        <v>27</v>
      </c>
      <c r="C15" s="8">
        <v>37500</v>
      </c>
      <c r="D15" s="8">
        <v>35678.98</v>
      </c>
      <c r="E15" s="7">
        <f>D15/C15</f>
        <v>0.9514394666666668</v>
      </c>
      <c r="F15" s="48"/>
      <c r="G15" s="48"/>
    </row>
    <row r="16" spans="1:5" s="14" customFormat="1" ht="12.75">
      <c r="A16" s="3">
        <v>5</v>
      </c>
      <c r="B16" s="37" t="s">
        <v>66</v>
      </c>
      <c r="C16" s="8">
        <v>0</v>
      </c>
      <c r="D16" s="8">
        <v>69332.02</v>
      </c>
      <c r="E16" s="7"/>
    </row>
    <row r="17" spans="1:5" s="14" customFormat="1" ht="18" customHeight="1">
      <c r="A17" s="4" t="s">
        <v>6</v>
      </c>
      <c r="B17" s="5" t="s">
        <v>67</v>
      </c>
      <c r="C17" s="26">
        <f>C18+C23+C24+C25+C27+C29+C31</f>
        <v>5864000</v>
      </c>
      <c r="D17" s="26">
        <f>D18+D23+D24+D25+D27+D29+D31</f>
        <v>5057654.579999999</v>
      </c>
      <c r="E17" s="7">
        <f>D17/C17</f>
        <v>0.8624922544338334</v>
      </c>
    </row>
    <row r="18" spans="1:5" s="2" customFormat="1" ht="12.75">
      <c r="A18" s="3">
        <v>1</v>
      </c>
      <c r="B18" s="75" t="s">
        <v>68</v>
      </c>
      <c r="C18" s="8">
        <f>SUM(C20:C22)</f>
        <v>2638380.64</v>
      </c>
      <c r="D18" s="8">
        <f>SUM(D20:D22)</f>
        <v>2272605.77</v>
      </c>
      <c r="E18" s="7">
        <f>D18/C18</f>
        <v>0.8613638743195143</v>
      </c>
    </row>
    <row r="19" spans="1:5" s="18" customFormat="1" ht="12.75">
      <c r="A19" s="3"/>
      <c r="B19" s="42" t="s">
        <v>60</v>
      </c>
      <c r="C19" s="8"/>
      <c r="D19" s="8"/>
      <c r="E19" s="7"/>
    </row>
    <row r="20" spans="1:5" s="2" customFormat="1" ht="18" customHeight="1">
      <c r="A20" s="56"/>
      <c r="B20" s="57" t="s">
        <v>8</v>
      </c>
      <c r="C20" s="27">
        <v>2088000</v>
      </c>
      <c r="D20" s="27">
        <v>1805231.05</v>
      </c>
      <c r="E20" s="7">
        <f>D20/C20</f>
        <v>0.8645742576628352</v>
      </c>
    </row>
    <row r="21" spans="1:5" s="11" customFormat="1" ht="18" customHeight="1">
      <c r="A21" s="56"/>
      <c r="B21" s="57" t="s">
        <v>20</v>
      </c>
      <c r="C21" s="27">
        <v>0</v>
      </c>
      <c r="D21" s="27">
        <v>0</v>
      </c>
      <c r="E21" s="7">
        <v>0</v>
      </c>
    </row>
    <row r="22" spans="1:5" s="2" customFormat="1" ht="18" customHeight="1">
      <c r="A22" s="56"/>
      <c r="B22" s="57" t="s">
        <v>32</v>
      </c>
      <c r="C22" s="27">
        <v>550380.64</v>
      </c>
      <c r="D22" s="27">
        <v>467374.72</v>
      </c>
      <c r="E22" s="7">
        <f>D22/C22</f>
        <v>0.8491845207345955</v>
      </c>
    </row>
    <row r="23" spans="1:5" s="2" customFormat="1" ht="27" customHeight="1">
      <c r="A23" s="3">
        <v>2</v>
      </c>
      <c r="B23" s="58" t="s">
        <v>9</v>
      </c>
      <c r="C23" s="8">
        <v>490000</v>
      </c>
      <c r="D23" s="8">
        <v>372247.28</v>
      </c>
      <c r="E23" s="7">
        <f>D23/C23</f>
        <v>0.7596883265306124</v>
      </c>
    </row>
    <row r="24" spans="1:5" s="2" customFormat="1" ht="18" customHeight="1">
      <c r="A24" s="3">
        <v>3</v>
      </c>
      <c r="B24" s="58" t="s">
        <v>16</v>
      </c>
      <c r="C24" s="27">
        <v>50606</v>
      </c>
      <c r="D24" s="27">
        <v>50605.2</v>
      </c>
      <c r="E24" s="7">
        <f>D24/C24</f>
        <v>0.9999841915978341</v>
      </c>
    </row>
    <row r="25" spans="1:5" s="2" customFormat="1" ht="18" customHeight="1">
      <c r="A25" s="3">
        <v>4</v>
      </c>
      <c r="B25" s="75" t="s">
        <v>69</v>
      </c>
      <c r="C25" s="8">
        <v>2685013.36</v>
      </c>
      <c r="D25" s="8">
        <v>2285480.03</v>
      </c>
      <c r="E25" s="7">
        <f>D25/C25</f>
        <v>0.8511987553015379</v>
      </c>
    </row>
    <row r="26" spans="1:5" s="2" customFormat="1" ht="18" customHeight="1">
      <c r="A26" s="47"/>
      <c r="B26" s="57" t="s">
        <v>70</v>
      </c>
      <c r="C26" s="8"/>
      <c r="D26" s="8"/>
      <c r="E26" s="7"/>
    </row>
    <row r="27" spans="1:5" s="2" customFormat="1" ht="18" customHeight="1">
      <c r="A27" s="3" t="s">
        <v>71</v>
      </c>
      <c r="B27" s="57" t="s">
        <v>38</v>
      </c>
      <c r="C27" s="8">
        <v>0</v>
      </c>
      <c r="D27" s="8">
        <v>875.13</v>
      </c>
      <c r="E27" s="7">
        <v>0</v>
      </c>
    </row>
    <row r="28" spans="1:5" s="2" customFormat="1" ht="18" customHeight="1">
      <c r="A28" s="47"/>
      <c r="B28" s="57" t="s">
        <v>72</v>
      </c>
      <c r="C28" s="8">
        <v>0</v>
      </c>
      <c r="D28" s="8">
        <v>91</v>
      </c>
      <c r="E28" s="7">
        <v>0</v>
      </c>
    </row>
    <row r="29" spans="1:5" s="2" customFormat="1" ht="18" customHeight="1">
      <c r="A29" s="3">
        <v>6</v>
      </c>
      <c r="B29" s="58" t="s">
        <v>73</v>
      </c>
      <c r="C29" s="8">
        <v>0</v>
      </c>
      <c r="D29" s="8">
        <v>67335.99</v>
      </c>
      <c r="E29" s="7">
        <v>0</v>
      </c>
    </row>
    <row r="30" spans="1:5" s="14" customFormat="1" ht="24" customHeight="1">
      <c r="A30" s="56"/>
      <c r="B30" s="57" t="s">
        <v>74</v>
      </c>
      <c r="C30" s="27"/>
      <c r="D30" s="27"/>
      <c r="E30" s="7"/>
    </row>
    <row r="31" spans="1:5" s="14" customFormat="1" ht="18" customHeight="1">
      <c r="A31" s="56">
        <v>7</v>
      </c>
      <c r="B31" s="58" t="s">
        <v>75</v>
      </c>
      <c r="C31" s="27">
        <v>0</v>
      </c>
      <c r="D31" s="27">
        <v>8505.18</v>
      </c>
      <c r="E31" s="7">
        <v>0</v>
      </c>
    </row>
    <row r="32" spans="1:5" s="2" customFormat="1" ht="12.75">
      <c r="A32" s="76" t="s">
        <v>11</v>
      </c>
      <c r="B32" s="19" t="s">
        <v>76</v>
      </c>
      <c r="C32" s="78">
        <f>C4-C17</f>
        <v>0</v>
      </c>
      <c r="D32" s="78">
        <f>D4-D17</f>
        <v>565434.2400000012</v>
      </c>
      <c r="E32" s="7">
        <v>0</v>
      </c>
    </row>
    <row r="33" spans="1:5" s="18" customFormat="1" ht="12.75">
      <c r="A33" s="76" t="s">
        <v>42</v>
      </c>
      <c r="B33" s="77" t="s">
        <v>57</v>
      </c>
      <c r="C33" s="78">
        <v>0</v>
      </c>
      <c r="D33" s="78">
        <v>6188</v>
      </c>
      <c r="E33" s="7">
        <v>0</v>
      </c>
    </row>
    <row r="34" spans="1:5" s="2" customFormat="1" ht="17.25" customHeight="1">
      <c r="A34" s="76" t="s">
        <v>13</v>
      </c>
      <c r="B34" s="77" t="s">
        <v>77</v>
      </c>
      <c r="C34" s="78">
        <f>C32-C33</f>
        <v>0</v>
      </c>
      <c r="D34" s="78">
        <f>D32-D33</f>
        <v>559246.2400000012</v>
      </c>
      <c r="E34" s="7">
        <v>0</v>
      </c>
    </row>
    <row r="35" spans="1:5" s="11" customFormat="1" ht="18" customHeight="1">
      <c r="A35" s="4" t="s">
        <v>55</v>
      </c>
      <c r="B35" s="79" t="s">
        <v>56</v>
      </c>
      <c r="C35" s="26">
        <f>C36+C37</f>
        <v>0</v>
      </c>
      <c r="D35" s="26">
        <f>D36+D37</f>
        <v>0</v>
      </c>
      <c r="E35" s="7">
        <v>0</v>
      </c>
    </row>
    <row r="36" spans="1:5" s="2" customFormat="1" ht="18" customHeight="1">
      <c r="A36" s="3">
        <v>1</v>
      </c>
      <c r="B36" s="57" t="s">
        <v>78</v>
      </c>
      <c r="C36" s="8">
        <v>0</v>
      </c>
      <c r="D36" s="8">
        <v>0</v>
      </c>
      <c r="E36" s="7">
        <v>0</v>
      </c>
    </row>
    <row r="37" spans="1:5" s="16" customFormat="1" ht="18" customHeight="1">
      <c r="A37" s="3">
        <v>2</v>
      </c>
      <c r="B37" s="57" t="s">
        <v>19</v>
      </c>
      <c r="C37" s="8">
        <v>0</v>
      </c>
      <c r="D37" s="8">
        <v>0</v>
      </c>
      <c r="E37" s="7">
        <v>0</v>
      </c>
    </row>
    <row r="38" spans="1:5" s="2" customFormat="1" ht="18" customHeight="1">
      <c r="A38" s="4" t="s">
        <v>80</v>
      </c>
      <c r="B38" s="77" t="s">
        <v>81</v>
      </c>
      <c r="C38" s="26">
        <v>0</v>
      </c>
      <c r="D38" s="26">
        <v>0</v>
      </c>
      <c r="E38" s="7">
        <v>0</v>
      </c>
    </row>
    <row r="39" spans="1:5" s="2" customFormat="1" ht="26.25" customHeight="1">
      <c r="A39" s="4" t="s">
        <v>82</v>
      </c>
      <c r="B39" s="77" t="s">
        <v>12</v>
      </c>
      <c r="C39" s="8">
        <v>45</v>
      </c>
      <c r="D39" s="8">
        <v>45.34</v>
      </c>
      <c r="E39" s="7">
        <f>D39/C39</f>
        <v>1.0075555555555555</v>
      </c>
    </row>
    <row r="40" spans="1:5" s="2" customFormat="1" ht="18" customHeight="1">
      <c r="A40" s="4" t="s">
        <v>83</v>
      </c>
      <c r="B40" s="77" t="s">
        <v>84</v>
      </c>
      <c r="C40" s="8"/>
      <c r="D40" s="8"/>
      <c r="E40" s="7"/>
    </row>
    <row r="41" spans="1:5" s="2" customFormat="1" ht="18" customHeight="1">
      <c r="A41" s="56">
        <v>1</v>
      </c>
      <c r="B41" s="65" t="s">
        <v>85</v>
      </c>
      <c r="C41" s="27"/>
      <c r="D41" s="27">
        <v>1182134.19</v>
      </c>
      <c r="E41" s="66"/>
    </row>
    <row r="42" spans="1:5" s="2" customFormat="1" ht="12.75">
      <c r="A42" s="56">
        <v>2</v>
      </c>
      <c r="B42" s="65" t="s">
        <v>86</v>
      </c>
      <c r="C42" s="27"/>
      <c r="D42" s="27">
        <v>1600301</v>
      </c>
      <c r="E42" s="66"/>
    </row>
    <row r="43" spans="1:5" s="2" customFormat="1" ht="18" customHeight="1">
      <c r="A43" s="4" t="s">
        <v>87</v>
      </c>
      <c r="B43" s="77" t="s">
        <v>88</v>
      </c>
      <c r="C43" s="26"/>
      <c r="D43" s="26"/>
      <c r="E43" s="46"/>
    </row>
    <row r="44" spans="1:5" ht="12.75">
      <c r="A44" s="56">
        <v>1</v>
      </c>
      <c r="B44" s="65" t="s">
        <v>89</v>
      </c>
      <c r="C44" s="27"/>
      <c r="D44" s="27">
        <v>134313.49</v>
      </c>
      <c r="E44" s="66"/>
    </row>
    <row r="45" spans="1:5" ht="12.75">
      <c r="A45" s="56"/>
      <c r="B45" s="65" t="s">
        <v>90</v>
      </c>
      <c r="C45" s="27"/>
      <c r="D45" s="27">
        <v>0</v>
      </c>
      <c r="E45" s="66"/>
    </row>
    <row r="46" spans="1:5" ht="12.75">
      <c r="A46" s="56">
        <v>2</v>
      </c>
      <c r="B46" s="65" t="s">
        <v>91</v>
      </c>
      <c r="C46" s="27"/>
      <c r="D46" s="27">
        <v>132530</v>
      </c>
      <c r="E46" s="66"/>
    </row>
    <row r="47" spans="1:5" ht="12.75">
      <c r="A47" s="56"/>
      <c r="B47" s="65" t="s">
        <v>92</v>
      </c>
      <c r="C47" s="27"/>
      <c r="D47" s="27">
        <v>0</v>
      </c>
      <c r="E47" s="66"/>
    </row>
    <row r="48" spans="1:5" ht="12.75">
      <c r="A48" s="4" t="s">
        <v>93</v>
      </c>
      <c r="B48" s="77" t="s">
        <v>94</v>
      </c>
      <c r="C48" s="26"/>
      <c r="D48" s="26"/>
      <c r="E48" s="46"/>
    </row>
    <row r="49" spans="1:5" ht="12.75">
      <c r="A49" s="56">
        <v>1</v>
      </c>
      <c r="B49" s="65" t="s">
        <v>95</v>
      </c>
      <c r="C49" s="27"/>
      <c r="D49" s="27">
        <v>647222.84</v>
      </c>
      <c r="E49" s="66"/>
    </row>
    <row r="50" spans="1:5" ht="12.75">
      <c r="A50" s="56"/>
      <c r="B50" s="65" t="s">
        <v>90</v>
      </c>
      <c r="C50" s="27"/>
      <c r="D50" s="27">
        <v>0</v>
      </c>
      <c r="E50" s="66"/>
    </row>
    <row r="51" spans="1:5" ht="12.75">
      <c r="A51" s="56">
        <v>2</v>
      </c>
      <c r="B51" s="65" t="s">
        <v>96</v>
      </c>
      <c r="C51" s="27"/>
      <c r="D51" s="27">
        <v>484897</v>
      </c>
      <c r="E51" s="66"/>
    </row>
    <row r="52" spans="1:5" ht="12.75">
      <c r="A52" s="56"/>
      <c r="B52" s="65" t="s">
        <v>90</v>
      </c>
      <c r="C52" s="27"/>
      <c r="D52" s="27">
        <v>0</v>
      </c>
      <c r="E52" s="66"/>
    </row>
    <row r="53" spans="1:5" ht="12.75">
      <c r="A53" s="4" t="s">
        <v>97</v>
      </c>
      <c r="B53" s="5" t="s">
        <v>14</v>
      </c>
      <c r="C53" s="8"/>
      <c r="D53" s="8"/>
      <c r="E53" s="7"/>
    </row>
  </sheetData>
  <mergeCells count="1">
    <mergeCell ref="A1:E1"/>
  </mergeCells>
  <printOptions/>
  <pageMargins left="0.75" right="0.75" top="0.75" bottom="0.64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G50"/>
  <sheetViews>
    <sheetView workbookViewId="0" topLeftCell="A1">
      <selection activeCell="C2" sqref="C2:D2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153" t="s">
        <v>46</v>
      </c>
      <c r="B1" s="153"/>
      <c r="C1" s="153"/>
      <c r="D1" s="153"/>
      <c r="E1" s="153"/>
    </row>
    <row r="2" spans="1:5" ht="75.75" customHeight="1">
      <c r="A2" s="19" t="s">
        <v>15</v>
      </c>
      <c r="B2" s="17" t="s">
        <v>2</v>
      </c>
      <c r="C2" s="74" t="s">
        <v>155</v>
      </c>
      <c r="D2" s="74" t="s">
        <v>156</v>
      </c>
      <c r="E2" s="81" t="s">
        <v>151</v>
      </c>
    </row>
    <row r="3" spans="1:5" s="24" customFormat="1" ht="14.2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90" t="s">
        <v>99</v>
      </c>
      <c r="B4" s="91" t="s">
        <v>58</v>
      </c>
      <c r="C4" s="96">
        <f>C5+C9+C12+C13+C14</f>
        <v>6754616.38</v>
      </c>
      <c r="D4" s="96">
        <f>D5+D9+D12+D13+D14</f>
        <v>6755016.989999999</v>
      </c>
      <c r="E4" s="102">
        <f>(D4*100)/C4</f>
        <v>100.00593090676749</v>
      </c>
      <c r="G4" s="54"/>
    </row>
    <row r="5" spans="1:5" ht="18" customHeight="1">
      <c r="A5" s="61" t="s">
        <v>100</v>
      </c>
      <c r="B5" s="60" t="s">
        <v>101</v>
      </c>
      <c r="C5" s="97">
        <f>C6+C7+C8</f>
        <v>6328039</v>
      </c>
      <c r="D5" s="97">
        <f>D6+D7+D8</f>
        <v>6328039</v>
      </c>
      <c r="E5" s="103">
        <f aca="true" t="shared" si="0" ref="E5:E14">(D5*100)/C5</f>
        <v>100</v>
      </c>
    </row>
    <row r="6" spans="1:5" ht="18" customHeight="1">
      <c r="A6" s="62"/>
      <c r="B6" s="60" t="s">
        <v>102</v>
      </c>
      <c r="C6" s="97">
        <f>D6</f>
        <v>5553450</v>
      </c>
      <c r="D6" s="97">
        <v>5553450</v>
      </c>
      <c r="E6" s="103">
        <f t="shared" si="0"/>
        <v>100</v>
      </c>
    </row>
    <row r="7" spans="1:5" ht="18" customHeight="1">
      <c r="A7" s="62"/>
      <c r="B7" s="60" t="s">
        <v>103</v>
      </c>
      <c r="C7" s="97">
        <f>D7</f>
        <v>44589</v>
      </c>
      <c r="D7" s="97">
        <v>44589</v>
      </c>
      <c r="E7" s="103">
        <f t="shared" si="0"/>
        <v>100</v>
      </c>
    </row>
    <row r="8" spans="1:5" ht="18" customHeight="1">
      <c r="A8" s="62"/>
      <c r="B8" s="60" t="s">
        <v>104</v>
      </c>
      <c r="C8" s="97">
        <f>D8</f>
        <v>730000</v>
      </c>
      <c r="D8" s="97">
        <v>730000</v>
      </c>
      <c r="E8" s="103">
        <f t="shared" si="0"/>
        <v>100</v>
      </c>
    </row>
    <row r="9" spans="1:5" ht="18" customHeight="1">
      <c r="A9" s="61" t="s">
        <v>105</v>
      </c>
      <c r="B9" s="60" t="s">
        <v>106</v>
      </c>
      <c r="C9" s="97">
        <f>C10+C11</f>
        <v>71777.38</v>
      </c>
      <c r="D9" s="97">
        <f>D10+D11</f>
        <v>71777.38</v>
      </c>
      <c r="E9" s="103">
        <f t="shared" si="0"/>
        <v>100</v>
      </c>
    </row>
    <row r="10" spans="1:5" ht="18" customHeight="1">
      <c r="A10" s="62"/>
      <c r="B10" s="60" t="s">
        <v>107</v>
      </c>
      <c r="C10" s="97">
        <v>20977.38</v>
      </c>
      <c r="D10" s="97">
        <v>20977.38</v>
      </c>
      <c r="E10" s="103">
        <f t="shared" si="0"/>
        <v>100</v>
      </c>
    </row>
    <row r="11" spans="1:5" ht="18" customHeight="1">
      <c r="A11" s="63"/>
      <c r="B11" s="60" t="s">
        <v>108</v>
      </c>
      <c r="C11" s="97">
        <v>50800</v>
      </c>
      <c r="D11" s="97">
        <v>50800</v>
      </c>
      <c r="E11" s="103">
        <f t="shared" si="0"/>
        <v>100</v>
      </c>
    </row>
    <row r="12" spans="1:5" ht="18" customHeight="1">
      <c r="A12" s="63" t="s">
        <v>109</v>
      </c>
      <c r="B12" s="60" t="s">
        <v>110</v>
      </c>
      <c r="C12" s="97">
        <v>7800</v>
      </c>
      <c r="D12" s="97">
        <v>7841.21</v>
      </c>
      <c r="E12" s="103">
        <f t="shared" si="0"/>
        <v>100.52833333333334</v>
      </c>
    </row>
    <row r="13" spans="1:5" ht="18" customHeight="1">
      <c r="A13" s="86" t="s">
        <v>111</v>
      </c>
      <c r="B13" s="60" t="s">
        <v>27</v>
      </c>
      <c r="C13" s="97">
        <v>7000</v>
      </c>
      <c r="D13" s="97">
        <v>7044.89</v>
      </c>
      <c r="E13" s="103">
        <f t="shared" si="0"/>
        <v>100.64128571428571</v>
      </c>
    </row>
    <row r="14" spans="1:7" s="11" customFormat="1" ht="15.75" customHeight="1">
      <c r="A14" s="86" t="s">
        <v>71</v>
      </c>
      <c r="B14" s="60" t="s">
        <v>50</v>
      </c>
      <c r="C14" s="97">
        <v>340000</v>
      </c>
      <c r="D14" s="97">
        <v>340314.51</v>
      </c>
      <c r="E14" s="103">
        <f t="shared" si="0"/>
        <v>100.09250294117648</v>
      </c>
      <c r="G14" s="55"/>
    </row>
    <row r="15" spans="1:5" s="11" customFormat="1" ht="16.5" customHeight="1">
      <c r="A15" s="87" t="s">
        <v>112</v>
      </c>
      <c r="B15" s="92" t="s">
        <v>113</v>
      </c>
      <c r="C15" s="98">
        <f>C16+C21+C25+C27+C30</f>
        <v>6768471.44</v>
      </c>
      <c r="D15" s="98">
        <f>D16+D21+D25+D27+D30</f>
        <v>6755422.86</v>
      </c>
      <c r="E15" s="104">
        <f>(D15*100)/C15</f>
        <v>99.80721526099842</v>
      </c>
    </row>
    <row r="16" spans="1:5" s="2" customFormat="1" ht="18" customHeight="1">
      <c r="A16" s="61" t="s">
        <v>100</v>
      </c>
      <c r="B16" s="60" t="s">
        <v>114</v>
      </c>
      <c r="C16" s="97">
        <f>C17+C18+C19</f>
        <v>3632000</v>
      </c>
      <c r="D16" s="99">
        <f>D17+D18+D19</f>
        <v>3631811</v>
      </c>
      <c r="E16" s="103">
        <f>(D16*100)/C16</f>
        <v>99.99479625550661</v>
      </c>
    </row>
    <row r="17" spans="1:5" s="14" customFormat="1" ht="18" customHeight="1">
      <c r="A17" s="62"/>
      <c r="B17" s="60" t="s">
        <v>115</v>
      </c>
      <c r="C17" s="97">
        <f>D17</f>
        <v>3536000</v>
      </c>
      <c r="D17" s="99">
        <v>3536000</v>
      </c>
      <c r="E17" s="103">
        <f>(D17*100)/C17</f>
        <v>100</v>
      </c>
    </row>
    <row r="18" spans="1:5" s="14" customFormat="1" ht="18" customHeight="1">
      <c r="A18" s="62"/>
      <c r="B18" s="60" t="s">
        <v>116</v>
      </c>
      <c r="C18" s="97">
        <f>D18</f>
        <v>77000</v>
      </c>
      <c r="D18" s="99">
        <v>77000</v>
      </c>
      <c r="E18" s="103">
        <f>(D18*100)/C18</f>
        <v>100</v>
      </c>
    </row>
    <row r="19" spans="1:5" s="2" customFormat="1" ht="13.5" customHeight="1">
      <c r="A19" s="62"/>
      <c r="B19" s="60" t="s">
        <v>117</v>
      </c>
      <c r="C19" s="97">
        <v>19000</v>
      </c>
      <c r="D19" s="99">
        <v>18811</v>
      </c>
      <c r="E19" s="103">
        <f>(D19*100)/C19</f>
        <v>99.00526315789473</v>
      </c>
    </row>
    <row r="20" spans="1:5" s="18" customFormat="1" ht="12.75">
      <c r="A20" s="61" t="s">
        <v>105</v>
      </c>
      <c r="B20" s="60" t="s">
        <v>118</v>
      </c>
      <c r="C20" s="97"/>
      <c r="D20" s="99"/>
      <c r="E20" s="103"/>
    </row>
    <row r="21" spans="1:5" s="18" customFormat="1" ht="12.75">
      <c r="A21" s="62"/>
      <c r="B21" s="60" t="s">
        <v>119</v>
      </c>
      <c r="C21" s="97">
        <f>C22+C23+C24</f>
        <v>780090.7</v>
      </c>
      <c r="D21" s="99">
        <f>D22+D23+D24</f>
        <v>779805.34</v>
      </c>
      <c r="E21" s="103">
        <f>(D21*100)/C21</f>
        <v>99.96341963825489</v>
      </c>
    </row>
    <row r="22" spans="1:5" s="2" customFormat="1" ht="18" customHeight="1">
      <c r="A22" s="62"/>
      <c r="B22" s="60" t="s">
        <v>120</v>
      </c>
      <c r="C22" s="97">
        <v>639000</v>
      </c>
      <c r="D22" s="99">
        <v>638752.91</v>
      </c>
      <c r="E22" s="103">
        <f>(D22*100)/C22</f>
        <v>99.9613317683881</v>
      </c>
    </row>
    <row r="23" spans="1:5" s="28" customFormat="1" ht="18" customHeight="1">
      <c r="A23" s="62"/>
      <c r="B23" s="60" t="s">
        <v>121</v>
      </c>
      <c r="C23" s="97">
        <f>D23</f>
        <v>127340.7</v>
      </c>
      <c r="D23" s="99">
        <v>127340.7</v>
      </c>
      <c r="E23" s="103">
        <f>(D23*100)/C23</f>
        <v>100</v>
      </c>
    </row>
    <row r="24" spans="1:5" s="2" customFormat="1" ht="18" customHeight="1">
      <c r="A24" s="63"/>
      <c r="B24" s="60" t="s">
        <v>122</v>
      </c>
      <c r="C24" s="97">
        <v>13750</v>
      </c>
      <c r="D24" s="99">
        <v>13711.73</v>
      </c>
      <c r="E24" s="103">
        <f>(D24*100)/C24</f>
        <v>99.72167272727273</v>
      </c>
    </row>
    <row r="25" spans="1:5" s="2" customFormat="1" ht="18" customHeight="1">
      <c r="A25" s="61" t="s">
        <v>109</v>
      </c>
      <c r="B25" s="60" t="s">
        <v>123</v>
      </c>
      <c r="C25" s="97">
        <v>1544000</v>
      </c>
      <c r="D25" s="99">
        <v>1532964.65</v>
      </c>
      <c r="E25" s="103">
        <f>(D25*100)/C25</f>
        <v>99.28527525906736</v>
      </c>
    </row>
    <row r="26" spans="1:5" s="2" customFormat="1" ht="18" customHeight="1">
      <c r="A26" s="62"/>
      <c r="B26" s="60" t="s">
        <v>124</v>
      </c>
      <c r="C26" s="97">
        <v>50000</v>
      </c>
      <c r="D26" s="99">
        <v>49887.53</v>
      </c>
      <c r="E26" s="103">
        <f aca="true" t="shared" si="1" ref="E26:E49">(D26*100)/C26</f>
        <v>99.77506</v>
      </c>
    </row>
    <row r="27" spans="1:5" s="2" customFormat="1" ht="18" customHeight="1">
      <c r="A27" s="61" t="s">
        <v>111</v>
      </c>
      <c r="B27" s="60" t="s">
        <v>125</v>
      </c>
      <c r="C27" s="97">
        <f>C28+C29</f>
        <v>572380.74</v>
      </c>
      <c r="D27" s="99">
        <f>D28+D29</f>
        <v>572031.7000000001</v>
      </c>
      <c r="E27" s="103">
        <f t="shared" si="1"/>
        <v>99.93901961131678</v>
      </c>
    </row>
    <row r="28" spans="1:5" s="2" customFormat="1" ht="18" customHeight="1">
      <c r="A28" s="62"/>
      <c r="B28" s="60" t="s">
        <v>126</v>
      </c>
      <c r="C28" s="97">
        <v>499400</v>
      </c>
      <c r="D28" s="99">
        <v>499050.96</v>
      </c>
      <c r="E28" s="103">
        <f t="shared" si="1"/>
        <v>99.93010812975571</v>
      </c>
    </row>
    <row r="29" spans="1:5" s="2" customFormat="1" ht="18" customHeight="1">
      <c r="A29" s="63"/>
      <c r="B29" s="60" t="s">
        <v>127</v>
      </c>
      <c r="C29" s="97">
        <f>D29</f>
        <v>72980.74</v>
      </c>
      <c r="D29" s="99">
        <v>72980.74</v>
      </c>
      <c r="E29" s="103">
        <f t="shared" si="1"/>
        <v>100</v>
      </c>
    </row>
    <row r="30" spans="1:5" s="25" customFormat="1" ht="18" customHeight="1">
      <c r="A30" s="88" t="s">
        <v>71</v>
      </c>
      <c r="B30" s="59" t="s">
        <v>34</v>
      </c>
      <c r="C30" s="100">
        <v>240000</v>
      </c>
      <c r="D30" s="100">
        <v>238810.17</v>
      </c>
      <c r="E30" s="103">
        <f t="shared" si="1"/>
        <v>99.5042375</v>
      </c>
    </row>
    <row r="31" spans="1:5" s="2" customFormat="1" ht="18" customHeight="1">
      <c r="A31" s="93" t="s">
        <v>11</v>
      </c>
      <c r="B31" s="92" t="s">
        <v>35</v>
      </c>
      <c r="C31" s="95">
        <f>C4-C15</f>
        <v>-13855.060000000522</v>
      </c>
      <c r="D31" s="95">
        <f>D4-D15</f>
        <v>-405.8700000010431</v>
      </c>
      <c r="E31" s="104">
        <f t="shared" si="1"/>
        <v>2.9293990787555435</v>
      </c>
    </row>
    <row r="32" spans="1:5" s="2" customFormat="1" ht="18" customHeight="1">
      <c r="A32" s="94" t="s">
        <v>42</v>
      </c>
      <c r="B32" s="92" t="s">
        <v>57</v>
      </c>
      <c r="C32" s="95">
        <v>0</v>
      </c>
      <c r="D32" s="95">
        <v>0</v>
      </c>
      <c r="E32" s="104" t="s">
        <v>128</v>
      </c>
    </row>
    <row r="33" spans="1:5" s="2" customFormat="1" ht="18" customHeight="1">
      <c r="A33" s="94" t="s">
        <v>13</v>
      </c>
      <c r="B33" s="92" t="s">
        <v>129</v>
      </c>
      <c r="C33" s="95">
        <f>C31</f>
        <v>-13855.060000000522</v>
      </c>
      <c r="D33" s="95">
        <f>D31</f>
        <v>-405.8700000010431</v>
      </c>
      <c r="E33" s="104">
        <f>E31</f>
        <v>2.9293990787555435</v>
      </c>
    </row>
    <row r="34" spans="1:5" s="2" customFormat="1" ht="18" customHeight="1">
      <c r="A34" s="94" t="s">
        <v>55</v>
      </c>
      <c r="B34" s="92" t="s">
        <v>56</v>
      </c>
      <c r="C34" s="95">
        <f>C35+C36</f>
        <v>35412</v>
      </c>
      <c r="D34" s="95">
        <f>D35+D36</f>
        <v>35411.81</v>
      </c>
      <c r="E34" s="104">
        <f t="shared" si="1"/>
        <v>99.99946345871456</v>
      </c>
    </row>
    <row r="35" spans="1:5" s="2" customFormat="1" ht="12.75">
      <c r="A35" s="89">
        <v>1</v>
      </c>
      <c r="B35" s="59" t="s">
        <v>130</v>
      </c>
      <c r="C35" s="100">
        <v>30000</v>
      </c>
      <c r="D35" s="100">
        <v>29999.81</v>
      </c>
      <c r="E35" s="103">
        <f t="shared" si="1"/>
        <v>99.99936666666666</v>
      </c>
    </row>
    <row r="36" spans="1:5" s="2" customFormat="1" ht="18" customHeight="1">
      <c r="A36" s="89">
        <v>2</v>
      </c>
      <c r="B36" s="59" t="s">
        <v>131</v>
      </c>
      <c r="C36" s="100">
        <v>5412</v>
      </c>
      <c r="D36" s="100">
        <v>5412</v>
      </c>
      <c r="E36" s="103">
        <f t="shared" si="1"/>
        <v>100</v>
      </c>
    </row>
    <row r="37" spans="1:5" ht="17.25" customHeight="1">
      <c r="A37" s="93" t="s">
        <v>80</v>
      </c>
      <c r="B37" s="92" t="s">
        <v>132</v>
      </c>
      <c r="C37" s="95">
        <v>111</v>
      </c>
      <c r="D37" s="95">
        <v>111</v>
      </c>
      <c r="E37" s="104">
        <f t="shared" si="1"/>
        <v>100</v>
      </c>
    </row>
    <row r="38" spans="1:5" ht="17.25" customHeight="1">
      <c r="A38" s="93" t="s">
        <v>82</v>
      </c>
      <c r="B38" s="92" t="s">
        <v>133</v>
      </c>
      <c r="C38" s="95"/>
      <c r="D38" s="95"/>
      <c r="E38" s="104"/>
    </row>
    <row r="39" spans="1:5" ht="14.25" customHeight="1">
      <c r="A39" s="89">
        <v>1</v>
      </c>
      <c r="B39" s="59" t="s">
        <v>134</v>
      </c>
      <c r="C39" s="100">
        <v>281000</v>
      </c>
      <c r="D39" s="100">
        <v>281710.89</v>
      </c>
      <c r="E39" s="103">
        <f t="shared" si="1"/>
        <v>100.25298576512455</v>
      </c>
    </row>
    <row r="40" spans="1:5" ht="14.25" customHeight="1">
      <c r="A40" s="89">
        <v>2</v>
      </c>
      <c r="B40" s="59" t="s">
        <v>86</v>
      </c>
      <c r="C40" s="100">
        <v>221000</v>
      </c>
      <c r="D40" s="100">
        <v>221112.29</v>
      </c>
      <c r="E40" s="103">
        <f t="shared" si="1"/>
        <v>100.05080995475113</v>
      </c>
    </row>
    <row r="41" spans="1:5" ht="17.25" customHeight="1">
      <c r="A41" s="93" t="s">
        <v>83</v>
      </c>
      <c r="B41" s="92" t="s">
        <v>0</v>
      </c>
      <c r="C41" s="95"/>
      <c r="D41" s="95"/>
      <c r="E41" s="104"/>
    </row>
    <row r="42" spans="1:5" ht="12.75">
      <c r="A42" s="89">
        <v>1</v>
      </c>
      <c r="B42" s="59" t="s">
        <v>135</v>
      </c>
      <c r="C42" s="100">
        <v>110000</v>
      </c>
      <c r="D42" s="100">
        <v>110098.05</v>
      </c>
      <c r="E42" s="103">
        <f t="shared" si="1"/>
        <v>100.08913636363637</v>
      </c>
    </row>
    <row r="43" spans="1:5" ht="12.75">
      <c r="A43" s="89"/>
      <c r="B43" s="59" t="s">
        <v>136</v>
      </c>
      <c r="C43" s="100">
        <v>0</v>
      </c>
      <c r="D43" s="100">
        <v>0</v>
      </c>
      <c r="E43" s="103" t="s">
        <v>137</v>
      </c>
    </row>
    <row r="44" spans="1:5" ht="12.75">
      <c r="A44" s="89">
        <v>2</v>
      </c>
      <c r="B44" s="59" t="s">
        <v>91</v>
      </c>
      <c r="C44" s="100">
        <v>148000</v>
      </c>
      <c r="D44" s="100">
        <v>148095.78</v>
      </c>
      <c r="E44" s="103">
        <f t="shared" si="1"/>
        <v>100.06471621621621</v>
      </c>
    </row>
    <row r="45" spans="1:5" ht="12.75">
      <c r="A45" s="89"/>
      <c r="B45" s="59" t="s">
        <v>136</v>
      </c>
      <c r="C45" s="101">
        <v>0</v>
      </c>
      <c r="D45" s="101">
        <v>0</v>
      </c>
      <c r="E45" s="103" t="s">
        <v>138</v>
      </c>
    </row>
    <row r="46" spans="1:5" ht="12.75">
      <c r="A46" s="93" t="s">
        <v>87</v>
      </c>
      <c r="B46" s="92" t="s">
        <v>36</v>
      </c>
      <c r="C46" s="95"/>
      <c r="D46" s="95"/>
      <c r="E46" s="104"/>
    </row>
    <row r="47" spans="1:5" ht="12.75">
      <c r="A47" s="89">
        <v>1</v>
      </c>
      <c r="B47" s="59" t="s">
        <v>95</v>
      </c>
      <c r="C47" s="101">
        <v>218000</v>
      </c>
      <c r="D47" s="101">
        <v>217767.87</v>
      </c>
      <c r="E47" s="103">
        <f t="shared" si="1"/>
        <v>99.89351834862386</v>
      </c>
    </row>
    <row r="48" spans="1:5" ht="12.75">
      <c r="A48" s="89"/>
      <c r="B48" s="59" t="s">
        <v>136</v>
      </c>
      <c r="C48" s="101">
        <v>0</v>
      </c>
      <c r="D48" s="101">
        <v>0</v>
      </c>
      <c r="E48" s="103" t="s">
        <v>139</v>
      </c>
    </row>
    <row r="49" spans="1:5" ht="12.75">
      <c r="A49" s="89">
        <v>2</v>
      </c>
      <c r="B49" s="59" t="s">
        <v>140</v>
      </c>
      <c r="C49" s="101">
        <v>179000</v>
      </c>
      <c r="D49" s="101">
        <v>178352.92</v>
      </c>
      <c r="E49" s="103">
        <f t="shared" si="1"/>
        <v>99.63850279329608</v>
      </c>
    </row>
    <row r="50" spans="1:5" ht="12.75">
      <c r="A50" s="89"/>
      <c r="B50" s="59" t="s">
        <v>136</v>
      </c>
      <c r="C50" s="101">
        <v>0</v>
      </c>
      <c r="D50" s="101">
        <v>0</v>
      </c>
      <c r="E50" s="103" t="s">
        <v>138</v>
      </c>
    </row>
  </sheetData>
  <mergeCells count="1">
    <mergeCell ref="A1:E1"/>
  </mergeCells>
  <printOptions/>
  <pageMargins left="0.75" right="0.33" top="0.81" bottom="0.64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54"/>
  <sheetViews>
    <sheetView workbookViewId="0" topLeftCell="A1">
      <selection activeCell="C2" sqref="C2:D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2" t="s">
        <v>47</v>
      </c>
      <c r="B1" s="152"/>
      <c r="C1" s="152"/>
      <c r="D1" s="152"/>
      <c r="E1" s="152"/>
    </row>
    <row r="2" spans="1:5" ht="73.5" customHeight="1">
      <c r="A2" s="72" t="s">
        <v>15</v>
      </c>
      <c r="B2" s="73" t="s">
        <v>2</v>
      </c>
      <c r="C2" s="74" t="s">
        <v>155</v>
      </c>
      <c r="D2" s="74" t="s">
        <v>156</v>
      </c>
      <c r="E2" s="81" t="s">
        <v>151</v>
      </c>
    </row>
    <row r="3" spans="1:5" s="24" customFormat="1" ht="15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3</v>
      </c>
      <c r="B4" s="5" t="s">
        <v>58</v>
      </c>
      <c r="C4" s="26">
        <f>C5+C10+C14+C15+C16</f>
        <v>3156800</v>
      </c>
      <c r="D4" s="26">
        <f>D5+D10+D14+D15+D16+D17</f>
        <v>3218060</v>
      </c>
      <c r="E4" s="7">
        <f aca="true" t="shared" si="0" ref="E4:E40">D4/C4</f>
        <v>1.0194057273188037</v>
      </c>
      <c r="G4" s="54"/>
    </row>
    <row r="5" spans="1:5" ht="18" customHeight="1">
      <c r="A5" s="3">
        <v>1</v>
      </c>
      <c r="B5" s="37" t="s">
        <v>59</v>
      </c>
      <c r="C5" s="8">
        <f>SUM(C7:C9)</f>
        <v>2824800</v>
      </c>
      <c r="D5" s="8">
        <f>SUM(D7:D9)</f>
        <v>2824800</v>
      </c>
      <c r="E5" s="7">
        <f t="shared" si="0"/>
        <v>1</v>
      </c>
    </row>
    <row r="6" spans="1:5" ht="18" customHeight="1">
      <c r="A6" s="3"/>
      <c r="B6" s="42" t="s">
        <v>60</v>
      </c>
      <c r="C6" s="8"/>
      <c r="D6" s="8"/>
      <c r="E6" s="7"/>
    </row>
    <row r="7" spans="1:5" ht="18" customHeight="1">
      <c r="A7" s="3"/>
      <c r="B7" s="42" t="s">
        <v>5</v>
      </c>
      <c r="C7" s="8">
        <v>2824800</v>
      </c>
      <c r="D7" s="8">
        <v>2824800</v>
      </c>
      <c r="E7" s="7">
        <f t="shared" si="0"/>
        <v>1</v>
      </c>
    </row>
    <row r="8" spans="1:5" ht="18" customHeight="1">
      <c r="A8" s="3"/>
      <c r="B8" s="42" t="s">
        <v>61</v>
      </c>
      <c r="C8" s="8">
        <v>0</v>
      </c>
      <c r="D8" s="8">
        <v>0</v>
      </c>
      <c r="E8" s="7">
        <v>0</v>
      </c>
    </row>
    <row r="9" spans="1:5" ht="18" customHeight="1">
      <c r="A9" s="3"/>
      <c r="B9" s="42" t="s">
        <v>62</v>
      </c>
      <c r="C9" s="8">
        <v>0</v>
      </c>
      <c r="D9" s="8">
        <v>0</v>
      </c>
      <c r="E9" s="7">
        <v>0</v>
      </c>
    </row>
    <row r="10" spans="1:5" s="11" customFormat="1" ht="15.75" customHeight="1">
      <c r="A10" s="3">
        <v>2</v>
      </c>
      <c r="B10" s="37" t="s">
        <v>63</v>
      </c>
      <c r="C10" s="8">
        <f>C12+C13</f>
        <v>80000</v>
      </c>
      <c r="D10" s="8">
        <v>79480</v>
      </c>
      <c r="E10" s="7">
        <f t="shared" si="0"/>
        <v>0.9935</v>
      </c>
    </row>
    <row r="11" spans="1:5" s="11" customFormat="1" ht="12.75">
      <c r="A11" s="3"/>
      <c r="B11" s="42" t="s">
        <v>60</v>
      </c>
      <c r="C11" s="8"/>
      <c r="D11" s="8"/>
      <c r="E11" s="7"/>
    </row>
    <row r="12" spans="1:5" s="2" customFormat="1" ht="12.75">
      <c r="A12" s="3"/>
      <c r="B12" s="42" t="s">
        <v>64</v>
      </c>
      <c r="C12" s="8">
        <v>80000</v>
      </c>
      <c r="D12" s="8">
        <v>79480</v>
      </c>
      <c r="E12" s="7">
        <f t="shared" si="0"/>
        <v>0.9935</v>
      </c>
    </row>
    <row r="13" spans="1:5" s="14" customFormat="1" ht="18" customHeight="1">
      <c r="A13" s="3"/>
      <c r="B13" s="42" t="s">
        <v>65</v>
      </c>
      <c r="C13" s="8">
        <v>0</v>
      </c>
      <c r="D13" s="8">
        <v>0</v>
      </c>
      <c r="E13" s="7">
        <v>0</v>
      </c>
    </row>
    <row r="14" spans="1:5" s="2" customFormat="1" ht="12.75">
      <c r="A14" s="3">
        <v>3</v>
      </c>
      <c r="B14" s="37" t="s">
        <v>49</v>
      </c>
      <c r="C14" s="8">
        <v>75000</v>
      </c>
      <c r="D14" s="8">
        <v>71259</v>
      </c>
      <c r="E14" s="7">
        <f t="shared" si="0"/>
        <v>0.95012</v>
      </c>
    </row>
    <row r="15" spans="1:5" s="18" customFormat="1" ht="12.75">
      <c r="A15" s="3">
        <v>4</v>
      </c>
      <c r="B15" s="37" t="s">
        <v>27</v>
      </c>
      <c r="C15" s="8">
        <v>8000</v>
      </c>
      <c r="D15" s="8">
        <v>7409</v>
      </c>
      <c r="E15" s="7">
        <f t="shared" si="0"/>
        <v>0.926125</v>
      </c>
    </row>
    <row r="16" spans="1:5" s="2" customFormat="1" ht="18" customHeight="1">
      <c r="A16" s="3">
        <v>5</v>
      </c>
      <c r="B16" s="37" t="s">
        <v>66</v>
      </c>
      <c r="C16" s="8">
        <v>169000</v>
      </c>
      <c r="D16" s="8">
        <v>165272</v>
      </c>
      <c r="E16" s="7">
        <f t="shared" si="0"/>
        <v>0.9779408284023668</v>
      </c>
    </row>
    <row r="17" spans="1:5" s="11" customFormat="1" ht="18" customHeight="1">
      <c r="A17" s="3">
        <v>6</v>
      </c>
      <c r="B17" s="1" t="s">
        <v>141</v>
      </c>
      <c r="C17" s="8"/>
      <c r="D17" s="8">
        <v>69840</v>
      </c>
      <c r="E17" s="7"/>
    </row>
    <row r="18" spans="1:5" s="2" customFormat="1" ht="18" customHeight="1">
      <c r="A18" s="4" t="s">
        <v>6</v>
      </c>
      <c r="B18" s="5" t="s">
        <v>67</v>
      </c>
      <c r="C18" s="26">
        <f>C19+C24+C25+C26+C28+C30+C32</f>
        <v>3556554</v>
      </c>
      <c r="D18" s="26">
        <f>D19+D24+D25+D26+D28+D30+D32</f>
        <v>3533167</v>
      </c>
      <c r="E18" s="7">
        <f t="shared" si="0"/>
        <v>0.9934242528020101</v>
      </c>
    </row>
    <row r="19" spans="1:5" s="2" customFormat="1" ht="18" customHeight="1">
      <c r="A19" s="56">
        <v>1</v>
      </c>
      <c r="B19" s="75" t="s">
        <v>68</v>
      </c>
      <c r="C19" s="8">
        <f>SUM(C21:C23)</f>
        <v>1735454</v>
      </c>
      <c r="D19" s="8">
        <f>SUM(D21:D23)</f>
        <v>1734297</v>
      </c>
      <c r="E19" s="7">
        <f t="shared" si="0"/>
        <v>0.999333315662645</v>
      </c>
    </row>
    <row r="20" spans="1:5" s="2" customFormat="1" ht="18" customHeight="1">
      <c r="A20" s="3"/>
      <c r="B20" s="42" t="s">
        <v>60</v>
      </c>
      <c r="C20" s="8"/>
      <c r="D20" s="8"/>
      <c r="E20" s="7"/>
    </row>
    <row r="21" spans="1:5" s="2" customFormat="1" ht="18" customHeight="1">
      <c r="A21" s="3"/>
      <c r="B21" s="57" t="s">
        <v>8</v>
      </c>
      <c r="C21" s="27">
        <v>1361359</v>
      </c>
      <c r="D21" s="27">
        <v>1360246</v>
      </c>
      <c r="E21" s="7">
        <f t="shared" si="0"/>
        <v>0.9991824346112965</v>
      </c>
    </row>
    <row r="22" spans="1:5" s="2" customFormat="1" ht="18" customHeight="1">
      <c r="A22" s="56"/>
      <c r="B22" s="57" t="s">
        <v>20</v>
      </c>
      <c r="C22" s="27">
        <v>317095</v>
      </c>
      <c r="D22" s="27">
        <v>317095</v>
      </c>
      <c r="E22" s="7">
        <f t="shared" si="0"/>
        <v>1</v>
      </c>
    </row>
    <row r="23" spans="1:5" s="2" customFormat="1" ht="18" customHeight="1">
      <c r="A23" s="56"/>
      <c r="B23" s="57" t="s">
        <v>32</v>
      </c>
      <c r="C23" s="27">
        <v>57000</v>
      </c>
      <c r="D23" s="27">
        <v>56956</v>
      </c>
      <c r="E23" s="7">
        <f t="shared" si="0"/>
        <v>0.9992280701754386</v>
      </c>
    </row>
    <row r="24" spans="1:5" s="2" customFormat="1" ht="27" customHeight="1">
      <c r="A24" s="56">
        <v>2</v>
      </c>
      <c r="B24" s="58" t="s">
        <v>9</v>
      </c>
      <c r="C24" s="8">
        <v>247800</v>
      </c>
      <c r="D24" s="8">
        <v>247793</v>
      </c>
      <c r="E24" s="7">
        <f t="shared" si="0"/>
        <v>0.9999717514124293</v>
      </c>
    </row>
    <row r="25" spans="1:5" s="2" customFormat="1" ht="18" customHeight="1">
      <c r="A25" s="56">
        <v>3</v>
      </c>
      <c r="B25" s="58" t="s">
        <v>16</v>
      </c>
      <c r="C25" s="27">
        <v>40000</v>
      </c>
      <c r="D25" s="27">
        <v>39577</v>
      </c>
      <c r="E25" s="7">
        <f t="shared" si="0"/>
        <v>0.989425</v>
      </c>
    </row>
    <row r="26" spans="1:5" s="14" customFormat="1" ht="18" customHeight="1">
      <c r="A26" s="56">
        <v>4</v>
      </c>
      <c r="B26" s="75" t="s">
        <v>69</v>
      </c>
      <c r="C26" s="8">
        <v>1475100</v>
      </c>
      <c r="D26" s="8">
        <v>1455057</v>
      </c>
      <c r="E26" s="7">
        <f t="shared" si="0"/>
        <v>0.9864124466137889</v>
      </c>
    </row>
    <row r="27" spans="1:5" s="14" customFormat="1" ht="18" customHeight="1">
      <c r="A27" s="3"/>
      <c r="B27" s="57" t="s">
        <v>70</v>
      </c>
      <c r="C27" s="8">
        <v>14000</v>
      </c>
      <c r="D27" s="8">
        <v>12550</v>
      </c>
      <c r="E27" s="7">
        <f t="shared" si="0"/>
        <v>0.8964285714285715</v>
      </c>
    </row>
    <row r="28" spans="1:5" s="2" customFormat="1" ht="12.75">
      <c r="A28" s="56">
        <v>5</v>
      </c>
      <c r="B28" s="57" t="s">
        <v>38</v>
      </c>
      <c r="C28" s="8">
        <v>300</v>
      </c>
      <c r="D28" s="8">
        <v>280</v>
      </c>
      <c r="E28" s="7">
        <f t="shared" si="0"/>
        <v>0.9333333333333333</v>
      </c>
    </row>
    <row r="29" spans="1:5" s="18" customFormat="1" ht="12.75">
      <c r="A29" s="3"/>
      <c r="B29" s="57" t="s">
        <v>72</v>
      </c>
      <c r="C29" s="8"/>
      <c r="D29" s="8"/>
      <c r="E29" s="7">
        <v>0</v>
      </c>
    </row>
    <row r="30" spans="1:5" s="2" customFormat="1" ht="18" customHeight="1">
      <c r="A30" s="56">
        <v>6</v>
      </c>
      <c r="B30" s="58" t="s">
        <v>73</v>
      </c>
      <c r="C30" s="8">
        <v>45000</v>
      </c>
      <c r="D30" s="8">
        <v>43323</v>
      </c>
      <c r="E30" s="7">
        <f t="shared" si="0"/>
        <v>0.9627333333333333</v>
      </c>
    </row>
    <row r="31" spans="1:5" s="11" customFormat="1" ht="27.75" customHeight="1">
      <c r="A31" s="3"/>
      <c r="B31" s="57" t="s">
        <v>74</v>
      </c>
      <c r="C31" s="27">
        <v>18304</v>
      </c>
      <c r="D31" s="27">
        <v>18304</v>
      </c>
      <c r="E31" s="7">
        <f t="shared" si="0"/>
        <v>1</v>
      </c>
    </row>
    <row r="32" spans="1:5" s="2" customFormat="1" ht="18" customHeight="1">
      <c r="A32" s="56">
        <v>7</v>
      </c>
      <c r="B32" s="58" t="s">
        <v>75</v>
      </c>
      <c r="C32" s="27">
        <v>12900</v>
      </c>
      <c r="D32" s="27">
        <v>12840</v>
      </c>
      <c r="E32" s="7">
        <f t="shared" si="0"/>
        <v>0.9953488372093023</v>
      </c>
    </row>
    <row r="33" spans="1:5" s="16" customFormat="1" ht="18" customHeight="1">
      <c r="A33" s="4" t="s">
        <v>11</v>
      </c>
      <c r="B33" s="19" t="s">
        <v>76</v>
      </c>
      <c r="C33" s="78">
        <f>C4-C18</f>
        <v>-399754</v>
      </c>
      <c r="D33" s="78">
        <f>D4-D18</f>
        <v>-315107</v>
      </c>
      <c r="E33" s="7">
        <f t="shared" si="0"/>
        <v>0.7882522751492168</v>
      </c>
    </row>
    <row r="34" spans="1:5" s="2" customFormat="1" ht="18" customHeight="1">
      <c r="A34" s="76" t="s">
        <v>42</v>
      </c>
      <c r="B34" s="77" t="s">
        <v>57</v>
      </c>
      <c r="C34" s="78"/>
      <c r="D34" s="78"/>
      <c r="E34" s="7"/>
    </row>
    <row r="35" spans="1:5" s="2" customFormat="1" ht="18" customHeight="1">
      <c r="A35" s="76" t="s">
        <v>13</v>
      </c>
      <c r="B35" s="77" t="s">
        <v>77</v>
      </c>
      <c r="C35" s="78">
        <f>C33-C34</f>
        <v>-399754</v>
      </c>
      <c r="D35" s="78">
        <f>D33-D34</f>
        <v>-315107</v>
      </c>
      <c r="E35" s="7">
        <f t="shared" si="0"/>
        <v>0.7882522751492168</v>
      </c>
    </row>
    <row r="36" spans="1:5" s="2" customFormat="1" ht="18" customHeight="1">
      <c r="A36" s="76" t="s">
        <v>55</v>
      </c>
      <c r="B36" s="79" t="s">
        <v>56</v>
      </c>
      <c r="C36" s="26">
        <f>C37+C38</f>
        <v>73052</v>
      </c>
      <c r="D36" s="26">
        <f>D37+D38</f>
        <v>70639</v>
      </c>
      <c r="E36" s="7">
        <f t="shared" si="0"/>
        <v>0.966968734600011</v>
      </c>
    </row>
    <row r="37" spans="1:5" s="2" customFormat="1" ht="18" customHeight="1">
      <c r="A37" s="56">
        <v>1</v>
      </c>
      <c r="B37" s="57" t="s">
        <v>78</v>
      </c>
      <c r="C37" s="8">
        <v>68000</v>
      </c>
      <c r="D37" s="8">
        <v>65587</v>
      </c>
      <c r="E37" s="7">
        <f t="shared" si="0"/>
        <v>0.964514705882353</v>
      </c>
    </row>
    <row r="38" spans="1:5" s="2" customFormat="1" ht="12.75">
      <c r="A38" s="56">
        <v>2</v>
      </c>
      <c r="B38" s="57" t="s">
        <v>19</v>
      </c>
      <c r="C38" s="8">
        <v>5052</v>
      </c>
      <c r="D38" s="8">
        <v>5052</v>
      </c>
      <c r="E38" s="7">
        <f t="shared" si="0"/>
        <v>1</v>
      </c>
    </row>
    <row r="39" spans="1:5" s="2" customFormat="1" ht="18" customHeight="1">
      <c r="A39" s="4" t="s">
        <v>80</v>
      </c>
      <c r="B39" s="77" t="s">
        <v>81</v>
      </c>
      <c r="C39" s="26">
        <v>30000</v>
      </c>
      <c r="D39" s="26">
        <v>26738</v>
      </c>
      <c r="E39" s="7">
        <f t="shared" si="0"/>
        <v>0.8912666666666667</v>
      </c>
    </row>
    <row r="40" spans="1:5" ht="25.5">
      <c r="A40" s="4" t="s">
        <v>82</v>
      </c>
      <c r="B40" s="77" t="s">
        <v>12</v>
      </c>
      <c r="C40" s="105">
        <v>33.5</v>
      </c>
      <c r="D40" s="106">
        <v>31.77</v>
      </c>
      <c r="E40" s="7">
        <f t="shared" si="0"/>
        <v>0.9483582089552238</v>
      </c>
    </row>
    <row r="41" spans="1:5" ht="12.75">
      <c r="A41" s="4" t="s">
        <v>83</v>
      </c>
      <c r="B41" s="77" t="s">
        <v>84</v>
      </c>
      <c r="C41" s="8"/>
      <c r="D41" s="8"/>
      <c r="E41" s="7"/>
    </row>
    <row r="42" spans="1:5" ht="12.75">
      <c r="A42" s="56">
        <v>1</v>
      </c>
      <c r="B42" s="65" t="s">
        <v>85</v>
      </c>
      <c r="C42" s="27">
        <v>858747</v>
      </c>
      <c r="D42" s="27">
        <v>858747</v>
      </c>
      <c r="E42" s="66"/>
    </row>
    <row r="43" spans="1:5" ht="12.75">
      <c r="A43" s="56">
        <v>2</v>
      </c>
      <c r="B43" s="65" t="s">
        <v>86</v>
      </c>
      <c r="C43" s="27">
        <v>309175</v>
      </c>
      <c r="D43" s="27">
        <v>309175</v>
      </c>
      <c r="E43" s="66"/>
    </row>
    <row r="44" spans="1:5" ht="12.75">
      <c r="A44" s="4" t="s">
        <v>87</v>
      </c>
      <c r="B44" s="77" t="s">
        <v>88</v>
      </c>
      <c r="C44" s="26"/>
      <c r="D44" s="26"/>
      <c r="E44" s="46"/>
    </row>
    <row r="45" spans="1:5" ht="12.75">
      <c r="A45" s="56">
        <v>1</v>
      </c>
      <c r="B45" s="65" t="s">
        <v>89</v>
      </c>
      <c r="C45" s="27">
        <v>78156</v>
      </c>
      <c r="D45" s="27">
        <v>78156</v>
      </c>
      <c r="E45" s="66"/>
    </row>
    <row r="46" spans="1:5" ht="12.75">
      <c r="A46" s="56"/>
      <c r="B46" s="65" t="s">
        <v>90</v>
      </c>
      <c r="C46" s="27"/>
      <c r="D46" s="27"/>
      <c r="E46" s="66"/>
    </row>
    <row r="47" spans="1:5" ht="12.75">
      <c r="A47" s="56">
        <v>2</v>
      </c>
      <c r="B47" s="65" t="s">
        <v>91</v>
      </c>
      <c r="C47" s="27">
        <v>69361</v>
      </c>
      <c r="D47" s="27">
        <v>69361</v>
      </c>
      <c r="E47" s="66"/>
    </row>
    <row r="48" spans="1:5" ht="12.75">
      <c r="A48" s="56"/>
      <c r="B48" s="65" t="s">
        <v>92</v>
      </c>
      <c r="C48" s="27"/>
      <c r="D48" s="27"/>
      <c r="E48" s="66"/>
    </row>
    <row r="49" spans="1:5" ht="12.75">
      <c r="A49" s="4" t="s">
        <v>93</v>
      </c>
      <c r="B49" s="77" t="s">
        <v>94</v>
      </c>
      <c r="C49" s="26"/>
      <c r="D49" s="26"/>
      <c r="E49" s="46"/>
    </row>
    <row r="50" spans="1:5" ht="12.75">
      <c r="A50" s="56">
        <v>1</v>
      </c>
      <c r="B50" s="65" t="s">
        <v>95</v>
      </c>
      <c r="C50" s="27">
        <v>265224</v>
      </c>
      <c r="D50" s="27">
        <v>265224</v>
      </c>
      <c r="E50" s="66"/>
    </row>
    <row r="51" spans="1:5" ht="12.75">
      <c r="A51" s="56"/>
      <c r="B51" s="65" t="s">
        <v>90</v>
      </c>
      <c r="C51" s="27"/>
      <c r="D51" s="27"/>
      <c r="E51" s="66"/>
    </row>
    <row r="52" spans="1:5" ht="12.75">
      <c r="A52" s="56">
        <v>2</v>
      </c>
      <c r="B52" s="65" t="s">
        <v>96</v>
      </c>
      <c r="C52" s="27">
        <v>181516</v>
      </c>
      <c r="D52" s="27">
        <v>181516</v>
      </c>
      <c r="E52" s="66"/>
    </row>
    <row r="53" spans="1:5" ht="12.75">
      <c r="A53" s="56"/>
      <c r="B53" s="65" t="s">
        <v>90</v>
      </c>
      <c r="C53" s="27"/>
      <c r="D53" s="27"/>
      <c r="E53" s="66"/>
    </row>
    <row r="54" spans="1:5" ht="12.75">
      <c r="A54" s="4" t="s">
        <v>97</v>
      </c>
      <c r="B54" s="5" t="s">
        <v>14</v>
      </c>
      <c r="C54" s="8"/>
      <c r="D54" s="8"/>
      <c r="E54" s="7"/>
    </row>
  </sheetData>
  <mergeCells count="1">
    <mergeCell ref="A1:E1"/>
  </mergeCells>
  <printOptions/>
  <pageMargins left="0.75" right="0.75" top="0.66" bottom="0.61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57"/>
  <sheetViews>
    <sheetView workbookViewId="0" topLeftCell="A1">
      <selection activeCell="G2" sqref="G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2" t="s">
        <v>51</v>
      </c>
      <c r="B1" s="152"/>
      <c r="C1" s="152"/>
      <c r="D1" s="152"/>
      <c r="E1" s="152"/>
    </row>
    <row r="2" spans="1:5" ht="68.25" customHeight="1">
      <c r="A2" s="107" t="s">
        <v>15</v>
      </c>
      <c r="B2" s="108" t="s">
        <v>2</v>
      </c>
      <c r="C2" s="74" t="s">
        <v>155</v>
      </c>
      <c r="D2" s="74" t="s">
        <v>156</v>
      </c>
      <c r="E2" s="81" t="s">
        <v>151</v>
      </c>
    </row>
    <row r="3" spans="1:5" s="24" customFormat="1" ht="12.75" customHeight="1">
      <c r="A3" s="109">
        <v>1</v>
      </c>
      <c r="B3" s="110">
        <v>2</v>
      </c>
      <c r="C3" s="110">
        <v>3</v>
      </c>
      <c r="D3" s="110">
        <v>4</v>
      </c>
      <c r="E3" s="109">
        <v>5</v>
      </c>
    </row>
    <row r="4" spans="1:5" ht="16.5" customHeight="1">
      <c r="A4" s="9" t="s">
        <v>3</v>
      </c>
      <c r="B4" s="10" t="s">
        <v>58</v>
      </c>
      <c r="C4" s="6">
        <f>C5+C10+C14+C15+C16</f>
        <v>3679000</v>
      </c>
      <c r="D4" s="6">
        <f>D5+D10+D14+D15+D16</f>
        <v>2834685.66</v>
      </c>
      <c r="E4" s="111">
        <f>D4/C4</f>
        <v>0.7705043924979614</v>
      </c>
    </row>
    <row r="5" spans="1:5" ht="18" customHeight="1">
      <c r="A5" s="112">
        <v>1</v>
      </c>
      <c r="B5" s="113" t="s">
        <v>59</v>
      </c>
      <c r="C5" s="114">
        <f>SUM(C7:C9)</f>
        <v>3559000</v>
      </c>
      <c r="D5" s="114">
        <f>SUM(D6:D9)</f>
        <v>2658666</v>
      </c>
      <c r="E5" s="111">
        <f>D5/C5</f>
        <v>0.7470261309356561</v>
      </c>
    </row>
    <row r="6" spans="1:5" ht="18" customHeight="1">
      <c r="A6" s="112"/>
      <c r="B6" s="115" t="s">
        <v>60</v>
      </c>
      <c r="C6" s="114"/>
      <c r="D6" s="114"/>
      <c r="E6" s="111"/>
    </row>
    <row r="7" spans="1:5" ht="18" customHeight="1">
      <c r="A7" s="112"/>
      <c r="B7" s="115" t="s">
        <v>5</v>
      </c>
      <c r="C7" s="114">
        <v>3559000</v>
      </c>
      <c r="D7" s="114">
        <v>2658666</v>
      </c>
      <c r="E7" s="111">
        <f>D7/C7</f>
        <v>0.7470261309356561</v>
      </c>
    </row>
    <row r="8" spans="1:5" ht="18" customHeight="1">
      <c r="A8" s="112"/>
      <c r="B8" s="115" t="s">
        <v>61</v>
      </c>
      <c r="C8" s="114">
        <v>0</v>
      </c>
      <c r="D8" s="114"/>
      <c r="E8" s="111"/>
    </row>
    <row r="9" spans="1:5" s="11" customFormat="1" ht="15.75" customHeight="1">
      <c r="A9" s="112"/>
      <c r="B9" s="115" t="s">
        <v>62</v>
      </c>
      <c r="C9" s="114"/>
      <c r="D9" s="114"/>
      <c r="E9" s="111"/>
    </row>
    <row r="10" spans="1:5" s="11" customFormat="1" ht="12.75">
      <c r="A10" s="112">
        <v>2</v>
      </c>
      <c r="B10" s="113" t="s">
        <v>63</v>
      </c>
      <c r="C10" s="114">
        <f>C12+C13</f>
        <v>70000</v>
      </c>
      <c r="D10" s="114">
        <f>D12+D13</f>
        <v>70563.99</v>
      </c>
      <c r="E10" s="111">
        <f>D10/C10</f>
        <v>1.008057</v>
      </c>
    </row>
    <row r="11" spans="1:5" s="2" customFormat="1" ht="18" customHeight="1">
      <c r="A11" s="112"/>
      <c r="B11" s="115" t="s">
        <v>60</v>
      </c>
      <c r="C11" s="114"/>
      <c r="D11" s="114"/>
      <c r="E11" s="111"/>
    </row>
    <row r="12" spans="1:5" s="14" customFormat="1" ht="18" customHeight="1">
      <c r="A12" s="112"/>
      <c r="B12" s="115" t="s">
        <v>64</v>
      </c>
      <c r="C12" s="114">
        <v>70000</v>
      </c>
      <c r="D12" s="114">
        <v>70000</v>
      </c>
      <c r="E12" s="111">
        <f>D12/C12</f>
        <v>1</v>
      </c>
    </row>
    <row r="13" spans="1:5" s="14" customFormat="1" ht="12.75" customHeight="1">
      <c r="A13" s="112"/>
      <c r="B13" s="115" t="s">
        <v>146</v>
      </c>
      <c r="C13" s="114">
        <v>0</v>
      </c>
      <c r="D13" s="114">
        <v>563.99</v>
      </c>
      <c r="E13" s="111"/>
    </row>
    <row r="14" spans="1:5" s="14" customFormat="1" ht="14.25" customHeight="1">
      <c r="A14" s="112">
        <v>3</v>
      </c>
      <c r="B14" s="113" t="s">
        <v>49</v>
      </c>
      <c r="C14" s="114">
        <v>50000</v>
      </c>
      <c r="D14" s="114">
        <v>1532</v>
      </c>
      <c r="E14" s="111">
        <f>D14/C14</f>
        <v>0.03064</v>
      </c>
    </row>
    <row r="15" spans="1:5" s="2" customFormat="1" ht="12.75">
      <c r="A15" s="112">
        <v>4</v>
      </c>
      <c r="B15" s="113" t="s">
        <v>27</v>
      </c>
      <c r="C15" s="114">
        <v>0</v>
      </c>
      <c r="D15" s="114">
        <v>23553</v>
      </c>
      <c r="E15" s="111"/>
    </row>
    <row r="16" spans="1:5" s="18" customFormat="1" ht="12.75">
      <c r="A16" s="112">
        <v>5</v>
      </c>
      <c r="B16" s="113" t="s">
        <v>66</v>
      </c>
      <c r="C16" s="114">
        <v>0</v>
      </c>
      <c r="D16" s="114">
        <v>80370.67</v>
      </c>
      <c r="E16" s="111"/>
    </row>
    <row r="17" spans="1:5" s="2" customFormat="1" ht="17.25" customHeight="1">
      <c r="A17" s="9" t="s">
        <v>6</v>
      </c>
      <c r="B17" s="10" t="s">
        <v>67</v>
      </c>
      <c r="C17" s="6">
        <f>C18+C23+C24+C25+C27+C29+C31</f>
        <v>3679000</v>
      </c>
      <c r="D17" s="6">
        <f>D18+D23+D24+D25+D27+D29+D31</f>
        <v>2851470.62</v>
      </c>
      <c r="E17" s="111">
        <f>D17/C17</f>
        <v>0.7750667627072574</v>
      </c>
    </row>
    <row r="18" spans="1:5" s="11" customFormat="1" ht="15" customHeight="1">
      <c r="A18" s="112">
        <v>1</v>
      </c>
      <c r="B18" s="116" t="s">
        <v>68</v>
      </c>
      <c r="C18" s="114">
        <f>SUM(C20:C22)</f>
        <v>1331197</v>
      </c>
      <c r="D18" s="114">
        <f>SUM(D20:D22)</f>
        <v>1277917.1300000001</v>
      </c>
      <c r="E18" s="111">
        <f>D18/C18</f>
        <v>0.9599759689963244</v>
      </c>
    </row>
    <row r="19" spans="1:5" s="11" customFormat="1" ht="15.75" customHeight="1">
      <c r="A19" s="112"/>
      <c r="B19" s="115" t="s">
        <v>60</v>
      </c>
      <c r="C19" s="114"/>
      <c r="D19" s="114"/>
      <c r="E19" s="111"/>
    </row>
    <row r="20" spans="1:5" s="11" customFormat="1" ht="14.25" customHeight="1">
      <c r="A20" s="12"/>
      <c r="B20" s="117" t="s">
        <v>8</v>
      </c>
      <c r="C20" s="13">
        <v>931197</v>
      </c>
      <c r="D20" s="13">
        <v>887584.7</v>
      </c>
      <c r="E20" s="111">
        <f>D20/C20</f>
        <v>0.953165334510313</v>
      </c>
    </row>
    <row r="21" spans="1:5" s="2" customFormat="1" ht="15.75" customHeight="1">
      <c r="A21" s="12"/>
      <c r="B21" s="117" t="s">
        <v>20</v>
      </c>
      <c r="C21" s="13">
        <v>159900</v>
      </c>
      <c r="D21" s="13">
        <v>172889.35</v>
      </c>
      <c r="E21" s="111">
        <f>D21/C21</f>
        <v>1.0812342088805504</v>
      </c>
    </row>
    <row r="22" spans="1:5" s="2" customFormat="1" ht="18" customHeight="1">
      <c r="A22" s="12"/>
      <c r="B22" s="117" t="s">
        <v>32</v>
      </c>
      <c r="C22" s="13">
        <v>240100</v>
      </c>
      <c r="D22" s="13">
        <v>217443.08</v>
      </c>
      <c r="E22" s="111">
        <f>D22/C22</f>
        <v>0.9056354852144939</v>
      </c>
    </row>
    <row r="23" spans="1:5" s="2" customFormat="1" ht="15" customHeight="1">
      <c r="A23" s="112">
        <v>2</v>
      </c>
      <c r="B23" s="118" t="s">
        <v>9</v>
      </c>
      <c r="C23" s="114">
        <v>239125</v>
      </c>
      <c r="D23" s="114">
        <v>184016.63</v>
      </c>
      <c r="E23" s="111">
        <f>D23/C23</f>
        <v>0.7695415786722426</v>
      </c>
    </row>
    <row r="24" spans="1:5" s="2" customFormat="1" ht="14.25" customHeight="1">
      <c r="A24" s="112">
        <v>3</v>
      </c>
      <c r="B24" s="118" t="s">
        <v>16</v>
      </c>
      <c r="C24" s="13">
        <v>0</v>
      </c>
      <c r="D24" s="13">
        <v>0</v>
      </c>
      <c r="E24" s="111"/>
    </row>
    <row r="25" spans="1:5" s="2" customFormat="1" ht="12.75" customHeight="1">
      <c r="A25" s="112">
        <v>4</v>
      </c>
      <c r="B25" s="116" t="s">
        <v>69</v>
      </c>
      <c r="C25" s="114">
        <v>2078678</v>
      </c>
      <c r="D25" s="114">
        <v>1288278</v>
      </c>
      <c r="E25" s="111">
        <f>D25/C25</f>
        <v>0.6197583271675555</v>
      </c>
    </row>
    <row r="26" spans="1:5" s="2" customFormat="1" ht="18" customHeight="1">
      <c r="A26" s="119"/>
      <c r="B26" s="117" t="s">
        <v>70</v>
      </c>
      <c r="C26" s="114"/>
      <c r="D26" s="114"/>
      <c r="E26" s="111"/>
    </row>
    <row r="27" spans="1:5" s="2" customFormat="1" ht="14.25" customHeight="1">
      <c r="A27" s="112" t="s">
        <v>71</v>
      </c>
      <c r="B27" s="117" t="s">
        <v>38</v>
      </c>
      <c r="C27" s="114">
        <v>0</v>
      </c>
      <c r="D27" s="114">
        <v>0</v>
      </c>
      <c r="E27" s="111"/>
    </row>
    <row r="28" spans="1:5" s="14" customFormat="1" ht="13.5" customHeight="1">
      <c r="A28" s="119"/>
      <c r="B28" s="117" t="s">
        <v>72</v>
      </c>
      <c r="C28" s="114"/>
      <c r="D28" s="114">
        <v>0</v>
      </c>
      <c r="E28" s="111"/>
    </row>
    <row r="29" spans="1:5" s="14" customFormat="1" ht="14.25" customHeight="1">
      <c r="A29" s="112">
        <v>6</v>
      </c>
      <c r="B29" s="118" t="s">
        <v>73</v>
      </c>
      <c r="C29" s="114">
        <v>30000</v>
      </c>
      <c r="D29" s="114">
        <v>101116.86</v>
      </c>
      <c r="E29" s="111">
        <f>D29/C29</f>
        <v>3.370562</v>
      </c>
    </row>
    <row r="30" spans="1:5" s="2" customFormat="1" ht="25.5">
      <c r="A30" s="12"/>
      <c r="B30" s="117" t="s">
        <v>74</v>
      </c>
      <c r="C30" s="13">
        <v>0</v>
      </c>
      <c r="D30" s="13">
        <v>44335.5</v>
      </c>
      <c r="E30" s="111"/>
    </row>
    <row r="31" spans="1:5" s="18" customFormat="1" ht="12.75">
      <c r="A31" s="12">
        <v>7</v>
      </c>
      <c r="B31" s="118" t="s">
        <v>75</v>
      </c>
      <c r="C31" s="13">
        <v>0</v>
      </c>
      <c r="D31" s="13">
        <v>142</v>
      </c>
      <c r="E31" s="111"/>
    </row>
    <row r="32" spans="1:5" s="2" customFormat="1" ht="18" customHeight="1">
      <c r="A32" s="15" t="s">
        <v>11</v>
      </c>
      <c r="B32" s="120" t="s">
        <v>76</v>
      </c>
      <c r="C32" s="121">
        <f>C4-C17</f>
        <v>0</v>
      </c>
      <c r="D32" s="121">
        <f>D4-D17</f>
        <v>-16784.959999999963</v>
      </c>
      <c r="E32" s="111"/>
    </row>
    <row r="33" spans="1:5" s="11" customFormat="1" ht="12.75" customHeight="1">
      <c r="A33" s="15" t="s">
        <v>42</v>
      </c>
      <c r="B33" s="21" t="s">
        <v>57</v>
      </c>
      <c r="C33" s="121"/>
      <c r="D33" s="121"/>
      <c r="E33" s="111"/>
    </row>
    <row r="34" spans="1:5" s="2" customFormat="1" ht="15" customHeight="1">
      <c r="A34" s="15" t="s">
        <v>13</v>
      </c>
      <c r="B34" s="21" t="s">
        <v>77</v>
      </c>
      <c r="C34" s="121">
        <f>C32-C33</f>
        <v>0</v>
      </c>
      <c r="D34" s="121">
        <f>D32-D33</f>
        <v>-16784.959999999963</v>
      </c>
      <c r="E34" s="111"/>
    </row>
    <row r="35" spans="1:5" s="16" customFormat="1" ht="18" customHeight="1">
      <c r="A35" s="9" t="s">
        <v>55</v>
      </c>
      <c r="B35" s="122" t="s">
        <v>56</v>
      </c>
      <c r="C35" s="6">
        <v>4333706</v>
      </c>
      <c r="D35" s="6">
        <v>558362</v>
      </c>
      <c r="E35" s="111">
        <f>D35/C35</f>
        <v>0.12884168884552852</v>
      </c>
    </row>
    <row r="36" spans="1:5" s="2" customFormat="1" ht="18" customHeight="1">
      <c r="A36" s="112">
        <v>1</v>
      </c>
      <c r="B36" s="117" t="s">
        <v>78</v>
      </c>
      <c r="C36" s="123">
        <v>4333706</v>
      </c>
      <c r="D36" s="114">
        <v>558362</v>
      </c>
      <c r="E36" s="111">
        <f>D36/C36</f>
        <v>0.12884168884552852</v>
      </c>
    </row>
    <row r="37" spans="1:5" s="2" customFormat="1" ht="18" customHeight="1">
      <c r="A37" s="112"/>
      <c r="B37" s="117" t="s">
        <v>147</v>
      </c>
      <c r="C37" s="123">
        <v>4293706</v>
      </c>
      <c r="D37" s="114">
        <v>518396</v>
      </c>
      <c r="E37" s="111">
        <f>D37/C37</f>
        <v>0.12073393008277698</v>
      </c>
    </row>
    <row r="38" spans="1:5" s="2" customFormat="1" ht="18" customHeight="1">
      <c r="A38" s="112"/>
      <c r="B38" s="117" t="s">
        <v>148</v>
      </c>
      <c r="C38" s="123">
        <v>40000</v>
      </c>
      <c r="D38" s="114">
        <v>39966</v>
      </c>
      <c r="E38" s="111">
        <f>D38/C38</f>
        <v>0.99915</v>
      </c>
    </row>
    <row r="39" spans="1:5" s="2" customFormat="1" ht="18" customHeight="1">
      <c r="A39" s="112">
        <v>2</v>
      </c>
      <c r="B39" s="117" t="s">
        <v>19</v>
      </c>
      <c r="C39" s="114">
        <v>0</v>
      </c>
      <c r="D39" s="114">
        <v>0</v>
      </c>
      <c r="E39" s="111"/>
    </row>
    <row r="40" spans="1:5" s="2" customFormat="1" ht="12.75">
      <c r="A40" s="9" t="s">
        <v>80</v>
      </c>
      <c r="B40" s="21" t="s">
        <v>81</v>
      </c>
      <c r="C40" s="6">
        <v>0</v>
      </c>
      <c r="D40" s="6">
        <v>0</v>
      </c>
      <c r="E40" s="111"/>
    </row>
    <row r="41" spans="1:5" s="2" customFormat="1" ht="24.75" customHeight="1">
      <c r="A41" s="9" t="s">
        <v>82</v>
      </c>
      <c r="B41" s="21" t="s">
        <v>12</v>
      </c>
      <c r="C41" s="114">
        <v>21</v>
      </c>
      <c r="D41" s="114">
        <v>18</v>
      </c>
      <c r="E41" s="111">
        <f>D41/C41</f>
        <v>0.8571428571428571</v>
      </c>
    </row>
    <row r="42" spans="1:5" ht="12.75">
      <c r="A42" s="9" t="s">
        <v>83</v>
      </c>
      <c r="B42" s="21" t="s">
        <v>84</v>
      </c>
      <c r="C42" s="114">
        <f>C43+C44</f>
        <v>301521.70999999996</v>
      </c>
      <c r="D42" s="114">
        <f>D43+D44</f>
        <v>805313.08</v>
      </c>
      <c r="E42" s="111">
        <f>D42/C42</f>
        <v>2.6708295067708394</v>
      </c>
    </row>
    <row r="43" spans="1:5" ht="12.75">
      <c r="A43" s="12">
        <v>1</v>
      </c>
      <c r="B43" s="124" t="s">
        <v>85</v>
      </c>
      <c r="C43" s="13">
        <v>210790.71</v>
      </c>
      <c r="D43" s="13">
        <v>90730.76</v>
      </c>
      <c r="E43" s="125"/>
    </row>
    <row r="44" spans="1:5" ht="12.75">
      <c r="A44" s="12">
        <v>2</v>
      </c>
      <c r="B44" s="124" t="s">
        <v>86</v>
      </c>
      <c r="C44" s="13">
        <v>90731</v>
      </c>
      <c r="D44" s="13">
        <v>714582.32</v>
      </c>
      <c r="E44" s="125" t="s">
        <v>149</v>
      </c>
    </row>
    <row r="45" spans="1:5" ht="12.75">
      <c r="A45" s="9" t="s">
        <v>87</v>
      </c>
      <c r="B45" s="21" t="s">
        <v>88</v>
      </c>
      <c r="C45" s="6">
        <f>C46+C48</f>
        <v>0</v>
      </c>
      <c r="D45" s="6">
        <f>D46+D48</f>
        <v>149193</v>
      </c>
      <c r="E45" s="111"/>
    </row>
    <row r="46" spans="1:5" ht="12.75">
      <c r="A46" s="12">
        <v>1</v>
      </c>
      <c r="B46" s="124" t="s">
        <v>89</v>
      </c>
      <c r="C46" s="13">
        <v>0</v>
      </c>
      <c r="D46" s="13">
        <v>0</v>
      </c>
      <c r="E46" s="125"/>
    </row>
    <row r="47" spans="1:5" ht="12.75">
      <c r="A47" s="12"/>
      <c r="B47" s="124" t="s">
        <v>90</v>
      </c>
      <c r="C47" s="13"/>
      <c r="D47" s="13">
        <v>0</v>
      </c>
      <c r="E47" s="125"/>
    </row>
    <row r="48" spans="1:5" ht="12.75">
      <c r="A48" s="12">
        <v>2</v>
      </c>
      <c r="B48" s="124" t="s">
        <v>91</v>
      </c>
      <c r="C48" s="13">
        <v>0</v>
      </c>
      <c r="D48" s="13">
        <v>149193</v>
      </c>
      <c r="E48" s="125"/>
    </row>
    <row r="49" spans="1:5" ht="12.75">
      <c r="A49" s="12"/>
      <c r="B49" s="124" t="s">
        <v>92</v>
      </c>
      <c r="C49" s="13"/>
      <c r="D49" s="13">
        <v>0</v>
      </c>
      <c r="E49" s="125"/>
    </row>
    <row r="50" spans="1:5" ht="12.75">
      <c r="A50" s="9" t="s">
        <v>93</v>
      </c>
      <c r="B50" s="21" t="s">
        <v>94</v>
      </c>
      <c r="C50" s="6">
        <f>C51+C53</f>
        <v>301932.16000000003</v>
      </c>
      <c r="D50" s="6">
        <f>D51+D53</f>
        <v>926053.44</v>
      </c>
      <c r="E50" s="111">
        <f>D50/C50</f>
        <v>3.0670910975498598</v>
      </c>
    </row>
    <row r="51" spans="1:5" ht="12.75">
      <c r="A51" s="12">
        <v>1</v>
      </c>
      <c r="B51" s="124" t="s">
        <v>95</v>
      </c>
      <c r="C51" s="13">
        <v>222028.16</v>
      </c>
      <c r="D51" s="13">
        <v>79903.83</v>
      </c>
      <c r="E51" s="125"/>
    </row>
    <row r="52" spans="1:5" ht="12.75">
      <c r="A52" s="12"/>
      <c r="B52" s="124" t="s">
        <v>90</v>
      </c>
      <c r="C52" s="13"/>
      <c r="D52" s="13">
        <v>0</v>
      </c>
      <c r="E52" s="125"/>
    </row>
    <row r="53" spans="1:5" ht="12.75">
      <c r="A53" s="12">
        <v>2</v>
      </c>
      <c r="B53" s="124" t="s">
        <v>96</v>
      </c>
      <c r="C53" s="13">
        <v>79904</v>
      </c>
      <c r="D53" s="13">
        <v>846149.61</v>
      </c>
      <c r="E53" s="125"/>
    </row>
    <row r="54" spans="1:5" ht="12.75">
      <c r="A54" s="12"/>
      <c r="B54" s="124" t="s">
        <v>90</v>
      </c>
      <c r="C54" s="13"/>
      <c r="D54" s="13">
        <v>0</v>
      </c>
      <c r="E54" s="125"/>
    </row>
    <row r="55" spans="1:5" ht="12.75">
      <c r="A55" s="9" t="s">
        <v>97</v>
      </c>
      <c r="B55" s="10" t="s">
        <v>150</v>
      </c>
      <c r="C55" s="114">
        <v>12</v>
      </c>
      <c r="D55" s="114">
        <v>12</v>
      </c>
      <c r="E55" s="111">
        <f>D55/C55</f>
        <v>1</v>
      </c>
    </row>
    <row r="56" spans="1:5" ht="12.75">
      <c r="A56" s="9"/>
      <c r="B56" s="10"/>
      <c r="C56" s="114"/>
      <c r="D56" s="114"/>
      <c r="E56" s="111"/>
    </row>
    <row r="57" spans="1:5" ht="12.75">
      <c r="A57" s="9"/>
      <c r="B57" s="10"/>
      <c r="C57" s="114"/>
      <c r="D57" s="114"/>
      <c r="E57" s="111"/>
    </row>
  </sheetData>
  <mergeCells count="1">
    <mergeCell ref="A1:E1"/>
  </mergeCells>
  <printOptions/>
  <pageMargins left="0.75" right="0.75" top="0.73" bottom="0.62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E32"/>
  <sheetViews>
    <sheetView workbookViewId="0" topLeftCell="A1">
      <selection activeCell="A29" sqref="A2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153" t="s">
        <v>54</v>
      </c>
      <c r="B1" s="153"/>
      <c r="C1" s="153"/>
      <c r="D1" s="153"/>
      <c r="E1" s="153"/>
    </row>
    <row r="2" spans="1:5" ht="58.5" customHeight="1">
      <c r="A2" s="17" t="s">
        <v>15</v>
      </c>
      <c r="B2" s="17" t="s">
        <v>2</v>
      </c>
      <c r="C2" s="127" t="s">
        <v>152</v>
      </c>
      <c r="D2" s="128" t="s">
        <v>158</v>
      </c>
      <c r="E2" s="81" t="s">
        <v>151</v>
      </c>
    </row>
    <row r="3" spans="1:5" s="24" customFormat="1" ht="15" customHeight="1">
      <c r="A3" s="3">
        <v>1</v>
      </c>
      <c r="B3" s="29">
        <v>2</v>
      </c>
      <c r="C3" s="29">
        <v>3</v>
      </c>
      <c r="D3" s="29">
        <v>4</v>
      </c>
      <c r="E3" s="3">
        <v>5</v>
      </c>
    </row>
    <row r="4" spans="1:5" ht="16.5" customHeight="1">
      <c r="A4" s="4" t="s">
        <v>3</v>
      </c>
      <c r="B4" s="5" t="s">
        <v>4</v>
      </c>
      <c r="C4" s="6">
        <v>2151596</v>
      </c>
      <c r="D4" s="6">
        <v>2049955.94</v>
      </c>
      <c r="E4" s="7">
        <f aca="true" t="shared" si="0" ref="E4:E10">D4/C4</f>
        <v>0.9527606204882328</v>
      </c>
    </row>
    <row r="5" spans="1:5" ht="18" customHeight="1">
      <c r="A5" s="3">
        <v>1</v>
      </c>
      <c r="B5" s="1" t="s">
        <v>21</v>
      </c>
      <c r="C5" s="30">
        <v>1541196</v>
      </c>
      <c r="D5" s="30">
        <v>1535215.08</v>
      </c>
      <c r="E5" s="7">
        <f t="shared" si="0"/>
        <v>0.9961192995569675</v>
      </c>
    </row>
    <row r="6" spans="1:5" ht="18" customHeight="1">
      <c r="A6" s="31"/>
      <c r="B6" s="31" t="s">
        <v>22</v>
      </c>
      <c r="C6" s="32">
        <v>1541196</v>
      </c>
      <c r="D6" s="30">
        <v>1535215.08</v>
      </c>
      <c r="E6" s="33">
        <f t="shared" si="0"/>
        <v>0.9961192995569675</v>
      </c>
    </row>
    <row r="7" spans="1:5" ht="18" customHeight="1">
      <c r="A7" s="34">
        <v>2</v>
      </c>
      <c r="B7" s="1" t="s">
        <v>23</v>
      </c>
      <c r="C7" s="30">
        <v>584400</v>
      </c>
      <c r="D7" s="30">
        <v>485890.69</v>
      </c>
      <c r="E7" s="7">
        <f t="shared" si="0"/>
        <v>0.8314351300479124</v>
      </c>
    </row>
    <row r="8" spans="1:5" ht="25.5" customHeight="1">
      <c r="A8" s="31"/>
      <c r="B8" s="35" t="s">
        <v>24</v>
      </c>
      <c r="C8" s="32">
        <v>357400</v>
      </c>
      <c r="D8" s="32">
        <v>330757.16</v>
      </c>
      <c r="E8" s="33">
        <f t="shared" si="0"/>
        <v>0.9254537213206491</v>
      </c>
    </row>
    <row r="9" spans="1:5" s="11" customFormat="1" ht="15.75" customHeight="1">
      <c r="A9" s="31"/>
      <c r="B9" s="31" t="s">
        <v>25</v>
      </c>
      <c r="C9" s="32">
        <v>195000</v>
      </c>
      <c r="D9" s="32">
        <v>128383.01</v>
      </c>
      <c r="E9" s="33">
        <f t="shared" si="0"/>
        <v>0.6583744102564102</v>
      </c>
    </row>
    <row r="10" spans="1:5" ht="18" customHeight="1">
      <c r="A10" s="36"/>
      <c r="B10" s="31" t="s">
        <v>142</v>
      </c>
      <c r="C10" s="32">
        <v>32000</v>
      </c>
      <c r="D10" s="32">
        <v>26750.52</v>
      </c>
      <c r="E10" s="33">
        <f t="shared" si="0"/>
        <v>0.83595375</v>
      </c>
    </row>
    <row r="11" spans="1:5" ht="18" customHeight="1">
      <c r="A11" s="34">
        <v>3</v>
      </c>
      <c r="B11" s="37" t="s">
        <v>26</v>
      </c>
      <c r="C11" s="30">
        <v>17000</v>
      </c>
      <c r="D11" s="30">
        <v>19463.3</v>
      </c>
      <c r="E11" s="7">
        <f>D11/C11</f>
        <v>1.1449</v>
      </c>
    </row>
    <row r="12" spans="1:5" ht="18" customHeight="1">
      <c r="A12" s="34">
        <v>4</v>
      </c>
      <c r="B12" s="37" t="s">
        <v>27</v>
      </c>
      <c r="C12" s="30">
        <v>9000</v>
      </c>
      <c r="D12" s="30">
        <v>9386.87</v>
      </c>
      <c r="E12" s="7">
        <f aca="true" t="shared" si="1" ref="E12:E23">D12/C12</f>
        <v>1.0429855555555556</v>
      </c>
    </row>
    <row r="13" spans="1:5" s="11" customFormat="1" ht="15.75" customHeight="1">
      <c r="A13" s="38" t="s">
        <v>6</v>
      </c>
      <c r="B13" s="20" t="s">
        <v>28</v>
      </c>
      <c r="C13" s="39">
        <v>2151596</v>
      </c>
      <c r="D13" s="39">
        <v>2041916.61</v>
      </c>
      <c r="E13" s="40">
        <f t="shared" si="1"/>
        <v>0.9490241708945361</v>
      </c>
    </row>
    <row r="14" spans="1:5" s="11" customFormat="1" ht="12.75">
      <c r="A14" s="34">
        <v>1</v>
      </c>
      <c r="B14" s="1" t="s">
        <v>29</v>
      </c>
      <c r="C14" s="30">
        <v>70000</v>
      </c>
      <c r="D14" s="30">
        <v>63585.17</v>
      </c>
      <c r="E14" s="64">
        <f t="shared" si="1"/>
        <v>0.9083595714285714</v>
      </c>
    </row>
    <row r="15" spans="1:5" s="2" customFormat="1" ht="18" customHeight="1">
      <c r="A15" s="41">
        <v>2</v>
      </c>
      <c r="B15" s="1" t="s">
        <v>30</v>
      </c>
      <c r="C15" s="30">
        <v>422878</v>
      </c>
      <c r="D15" s="30">
        <v>390728.31</v>
      </c>
      <c r="E15" s="7">
        <f t="shared" si="1"/>
        <v>0.9239740776299548</v>
      </c>
    </row>
    <row r="16" spans="1:5" s="14" customFormat="1" ht="18" customHeight="1">
      <c r="A16" s="41">
        <v>3</v>
      </c>
      <c r="B16" s="1" t="s">
        <v>31</v>
      </c>
      <c r="C16" s="30">
        <v>7000</v>
      </c>
      <c r="D16" s="30">
        <v>6657.4</v>
      </c>
      <c r="E16" s="7">
        <f t="shared" si="1"/>
        <v>0.9510571428571428</v>
      </c>
    </row>
    <row r="17" spans="1:5" s="2" customFormat="1" ht="16.5" customHeight="1">
      <c r="A17" s="41">
        <v>4</v>
      </c>
      <c r="B17" s="1" t="s">
        <v>7</v>
      </c>
      <c r="C17" s="30">
        <v>1310800</v>
      </c>
      <c r="D17" s="30">
        <v>1264869.68</v>
      </c>
      <c r="E17" s="7">
        <f t="shared" si="1"/>
        <v>0.9649600854440036</v>
      </c>
    </row>
    <row r="18" spans="1:5" s="18" customFormat="1" ht="12.75">
      <c r="A18" s="42"/>
      <c r="B18" s="42" t="s">
        <v>8</v>
      </c>
      <c r="C18" s="30">
        <v>1222520</v>
      </c>
      <c r="D18" s="30">
        <v>1185056.68</v>
      </c>
      <c r="E18" s="7">
        <f t="shared" si="1"/>
        <v>0.9693556588031279</v>
      </c>
    </row>
    <row r="19" spans="1:5" s="2" customFormat="1" ht="15.75" customHeight="1">
      <c r="A19" s="42"/>
      <c r="B19" s="42" t="s">
        <v>32</v>
      </c>
      <c r="C19" s="30">
        <v>88280</v>
      </c>
      <c r="D19" s="30">
        <v>79813</v>
      </c>
      <c r="E19" s="7">
        <f t="shared" si="1"/>
        <v>0.90408926144087</v>
      </c>
    </row>
    <row r="20" spans="1:5" s="2" customFormat="1" ht="27" customHeight="1">
      <c r="A20" s="41">
        <v>5</v>
      </c>
      <c r="B20" s="43" t="s">
        <v>143</v>
      </c>
      <c r="C20" s="30">
        <v>291718</v>
      </c>
      <c r="D20" s="30">
        <v>275636.07</v>
      </c>
      <c r="E20" s="7">
        <f t="shared" si="1"/>
        <v>0.9448716568741045</v>
      </c>
    </row>
    <row r="21" spans="1:5" s="11" customFormat="1" ht="24.75" customHeight="1">
      <c r="A21" s="41"/>
      <c r="B21" s="65" t="s">
        <v>41</v>
      </c>
      <c r="C21" s="27">
        <v>238298</v>
      </c>
      <c r="D21" s="27">
        <v>225631.46</v>
      </c>
      <c r="E21" s="66">
        <f t="shared" si="1"/>
        <v>0.9468457981183224</v>
      </c>
    </row>
    <row r="22" spans="1:5" s="2" customFormat="1" ht="18" customHeight="1">
      <c r="A22" s="41">
        <v>6</v>
      </c>
      <c r="B22" s="1" t="s">
        <v>34</v>
      </c>
      <c r="C22" s="30">
        <v>12600</v>
      </c>
      <c r="D22" s="30">
        <v>9877.1</v>
      </c>
      <c r="E22" s="7">
        <f t="shared" si="1"/>
        <v>0.7838968253968255</v>
      </c>
    </row>
    <row r="23" spans="1:5" s="2" customFormat="1" ht="18" customHeight="1">
      <c r="A23" s="41">
        <v>7</v>
      </c>
      <c r="B23" s="1" t="s">
        <v>10</v>
      </c>
      <c r="C23" s="30">
        <v>36600</v>
      </c>
      <c r="D23" s="30">
        <v>30562.88</v>
      </c>
      <c r="E23" s="7">
        <f t="shared" si="1"/>
        <v>0.8350513661202186</v>
      </c>
    </row>
    <row r="24" spans="1:5" s="2" customFormat="1" ht="18" customHeight="1">
      <c r="A24" s="126" t="s">
        <v>11</v>
      </c>
      <c r="B24" s="5" t="s">
        <v>35</v>
      </c>
      <c r="C24" s="26">
        <v>0</v>
      </c>
      <c r="D24" s="26">
        <v>8039.33</v>
      </c>
      <c r="E24" s="7"/>
    </row>
    <row r="25" spans="1:5" s="2" customFormat="1" ht="18" customHeight="1">
      <c r="A25" s="4" t="s">
        <v>42</v>
      </c>
      <c r="B25" s="5" t="s">
        <v>43</v>
      </c>
      <c r="C25" s="26">
        <v>0</v>
      </c>
      <c r="D25" s="26">
        <v>0</v>
      </c>
      <c r="E25" s="7">
        <v>0</v>
      </c>
    </row>
    <row r="26" spans="1:5" s="2" customFormat="1" ht="18" customHeight="1">
      <c r="A26" s="67"/>
      <c r="B26" s="68"/>
      <c r="C26" s="69"/>
      <c r="D26" s="69"/>
      <c r="E26" s="70"/>
    </row>
    <row r="27" spans="1:5" s="2" customFormat="1" ht="18" customHeight="1">
      <c r="A27"/>
      <c r="B27"/>
      <c r="C27"/>
      <c r="D27"/>
      <c r="E27"/>
    </row>
    <row r="28" spans="1:5" s="14" customFormat="1" ht="27" customHeight="1">
      <c r="A28" s="154" t="s">
        <v>159</v>
      </c>
      <c r="B28" s="154"/>
      <c r="C28" s="154"/>
      <c r="D28" s="154"/>
      <c r="E28" s="154"/>
    </row>
    <row r="29" spans="1:5" s="14" customFormat="1" ht="18" customHeight="1">
      <c r="A29" s="44"/>
      <c r="B29" s="44"/>
      <c r="C29" s="44"/>
      <c r="D29" s="44"/>
      <c r="E29" s="44"/>
    </row>
    <row r="30" spans="1:5" s="2" customFormat="1" ht="26.25" customHeight="1">
      <c r="A30" s="37" t="s">
        <v>17</v>
      </c>
      <c r="B30" s="37"/>
      <c r="C30" s="71" t="s">
        <v>144</v>
      </c>
      <c r="D30" s="71" t="s">
        <v>18</v>
      </c>
      <c r="E30" s="44"/>
    </row>
    <row r="31" spans="1:5" ht="12.75">
      <c r="A31" s="37" t="s">
        <v>0</v>
      </c>
      <c r="B31" s="37"/>
      <c r="C31" s="45">
        <v>129985.29</v>
      </c>
      <c r="D31" s="45">
        <v>0</v>
      </c>
      <c r="E31" s="44"/>
    </row>
    <row r="32" spans="1:5" ht="12.75">
      <c r="A32" s="37" t="s">
        <v>36</v>
      </c>
      <c r="B32" s="37"/>
      <c r="C32" s="45">
        <v>76055.69</v>
      </c>
      <c r="D32" s="45">
        <v>0</v>
      </c>
      <c r="E32" s="44"/>
    </row>
  </sheetData>
  <mergeCells count="2">
    <mergeCell ref="A1:E1"/>
    <mergeCell ref="A28:E28"/>
  </mergeCells>
  <printOptions/>
  <pageMargins left="0.75" right="0.75" top="0.84" bottom="0.43" header="0.1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E31"/>
  <sheetViews>
    <sheetView workbookViewId="0" topLeftCell="A1">
      <selection activeCell="F5" sqref="F5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155" t="s">
        <v>48</v>
      </c>
      <c r="B1" s="155"/>
      <c r="C1" s="155"/>
      <c r="D1" s="155"/>
      <c r="E1" s="155"/>
    </row>
    <row r="2" spans="1:5" ht="58.5" customHeight="1">
      <c r="A2" s="73" t="s">
        <v>15</v>
      </c>
      <c r="B2" s="73" t="s">
        <v>2</v>
      </c>
      <c r="C2" s="127" t="s">
        <v>152</v>
      </c>
      <c r="D2" s="128" t="s">
        <v>158</v>
      </c>
      <c r="E2" s="81" t="s">
        <v>151</v>
      </c>
    </row>
    <row r="3" spans="1:5" s="24" customFormat="1" ht="12.75" customHeight="1">
      <c r="A3" s="129">
        <v>1</v>
      </c>
      <c r="B3" s="130">
        <v>2</v>
      </c>
      <c r="C3" s="130">
        <v>3</v>
      </c>
      <c r="D3" s="130">
        <v>4</v>
      </c>
      <c r="E3" s="129">
        <v>5</v>
      </c>
    </row>
    <row r="4" spans="1:5" ht="16.5" customHeight="1">
      <c r="A4" s="126" t="s">
        <v>3</v>
      </c>
      <c r="B4" s="131" t="s">
        <v>4</v>
      </c>
      <c r="C4" s="132">
        <f>SUM(C5,C8,C9)</f>
        <v>13315000</v>
      </c>
      <c r="D4" s="132">
        <f>SUM(D5,D8,D9)</f>
        <v>13780496.01</v>
      </c>
      <c r="E4" s="133">
        <f>D4/C4</f>
        <v>1.0349602711227939</v>
      </c>
    </row>
    <row r="5" spans="1:5" ht="18" customHeight="1">
      <c r="A5" s="129">
        <v>1</v>
      </c>
      <c r="B5" s="59" t="s">
        <v>21</v>
      </c>
      <c r="C5" s="101">
        <f>SUM(C6:C7)</f>
        <v>13250000</v>
      </c>
      <c r="D5" s="101">
        <f>SUM(D6:D7)</f>
        <v>13678063.34</v>
      </c>
      <c r="E5" s="133">
        <f aca="true" t="shared" si="0" ref="E5:E23">D5/C5</f>
        <v>1.0323066671698113</v>
      </c>
    </row>
    <row r="6" spans="1:5" ht="18" customHeight="1">
      <c r="A6" s="134"/>
      <c r="B6" s="134" t="s">
        <v>22</v>
      </c>
      <c r="C6" s="135">
        <v>9500000</v>
      </c>
      <c r="D6" s="135">
        <v>10013025.13</v>
      </c>
      <c r="E6" s="133">
        <f t="shared" si="0"/>
        <v>1.054002645263158</v>
      </c>
    </row>
    <row r="7" spans="1:5" ht="24.75" customHeight="1">
      <c r="A7" s="134"/>
      <c r="B7" s="136" t="s">
        <v>52</v>
      </c>
      <c r="C7" s="135">
        <v>3750000</v>
      </c>
      <c r="D7" s="135">
        <v>3665038.21</v>
      </c>
      <c r="E7" s="133">
        <f t="shared" si="0"/>
        <v>0.9773435226666667</v>
      </c>
    </row>
    <row r="8" spans="1:5" s="11" customFormat="1" ht="15.75" customHeight="1">
      <c r="A8" s="41">
        <v>2</v>
      </c>
      <c r="B8" s="137" t="s">
        <v>154</v>
      </c>
      <c r="C8" s="101">
        <v>40000</v>
      </c>
      <c r="D8" s="101">
        <v>49946</v>
      </c>
      <c r="E8" s="133">
        <f t="shared" si="0"/>
        <v>1.24865</v>
      </c>
    </row>
    <row r="9" spans="1:5" s="2" customFormat="1" ht="18" customHeight="1">
      <c r="A9" s="41">
        <v>3</v>
      </c>
      <c r="B9" s="137" t="s">
        <v>153</v>
      </c>
      <c r="C9" s="101">
        <v>25000</v>
      </c>
      <c r="D9" s="101">
        <v>52486.67</v>
      </c>
      <c r="E9" s="133">
        <f t="shared" si="0"/>
        <v>2.0994668</v>
      </c>
    </row>
    <row r="10" spans="1:5" s="14" customFormat="1" ht="18" customHeight="1">
      <c r="A10" s="138" t="s">
        <v>6</v>
      </c>
      <c r="B10" s="139" t="s">
        <v>28</v>
      </c>
      <c r="C10" s="140">
        <f>SUM(C11,C12,C14,C15,C18,C19,C20,C21,C22)</f>
        <v>13665000</v>
      </c>
      <c r="D10" s="140">
        <f>SUM(D11,D12,D14,D15,D18,D19,D20,D21,D22)</f>
        <v>13786176.110000001</v>
      </c>
      <c r="E10" s="141">
        <f t="shared" si="0"/>
        <v>1.0088676260519576</v>
      </c>
    </row>
    <row r="11" spans="1:5" s="2" customFormat="1" ht="15" customHeight="1">
      <c r="A11" s="41">
        <v>1</v>
      </c>
      <c r="B11" s="59" t="s">
        <v>29</v>
      </c>
      <c r="C11" s="101">
        <v>980000</v>
      </c>
      <c r="D11" s="101">
        <v>1003876.12</v>
      </c>
      <c r="E11" s="133">
        <f t="shared" si="0"/>
        <v>1.024363387755102</v>
      </c>
    </row>
    <row r="12" spans="1:5" s="18" customFormat="1" ht="15" customHeight="1">
      <c r="A12" s="41">
        <v>2</v>
      </c>
      <c r="B12" s="59" t="s">
        <v>30</v>
      </c>
      <c r="C12" s="101">
        <v>4100000</v>
      </c>
      <c r="D12" s="101">
        <v>4157780.2</v>
      </c>
      <c r="E12" s="133">
        <f t="shared" si="0"/>
        <v>1.0140927317073172</v>
      </c>
    </row>
    <row r="13" spans="1:5" s="18" customFormat="1" ht="12.75">
      <c r="A13" s="41"/>
      <c r="B13" s="59" t="s">
        <v>40</v>
      </c>
      <c r="C13" s="101">
        <v>3900000</v>
      </c>
      <c r="D13" s="101">
        <v>2592518.82</v>
      </c>
      <c r="E13" s="133">
        <f t="shared" si="0"/>
        <v>0.6647484153846154</v>
      </c>
    </row>
    <row r="14" spans="1:5" s="2" customFormat="1" ht="18" customHeight="1">
      <c r="A14" s="41">
        <v>3</v>
      </c>
      <c r="B14" s="59" t="s">
        <v>31</v>
      </c>
      <c r="C14" s="101">
        <v>100000</v>
      </c>
      <c r="D14" s="101">
        <v>78249.25</v>
      </c>
      <c r="E14" s="133">
        <f t="shared" si="0"/>
        <v>0.7824925</v>
      </c>
    </row>
    <row r="15" spans="1:5" s="11" customFormat="1" ht="18" customHeight="1">
      <c r="A15" s="41">
        <v>4</v>
      </c>
      <c r="B15" s="59" t="s">
        <v>7</v>
      </c>
      <c r="C15" s="101">
        <v>6600000</v>
      </c>
      <c r="D15" s="101">
        <v>6679409.48</v>
      </c>
      <c r="E15" s="133">
        <f t="shared" si="0"/>
        <v>1.0120317393939395</v>
      </c>
    </row>
    <row r="16" spans="1:5" s="2" customFormat="1" ht="18" customHeight="1">
      <c r="A16" s="142"/>
      <c r="B16" s="142" t="s">
        <v>8</v>
      </c>
      <c r="C16" s="101">
        <v>6450000</v>
      </c>
      <c r="D16" s="101">
        <v>6418148.99</v>
      </c>
      <c r="E16" s="133">
        <f t="shared" si="0"/>
        <v>0.9950618589147288</v>
      </c>
    </row>
    <row r="17" spans="1:5" s="2" customFormat="1" ht="18" customHeight="1">
      <c r="A17" s="142"/>
      <c r="B17" s="142" t="s">
        <v>37</v>
      </c>
      <c r="C17" s="101">
        <v>150000</v>
      </c>
      <c r="D17" s="101">
        <v>261260.49</v>
      </c>
      <c r="E17" s="133">
        <f t="shared" si="0"/>
        <v>1.7417365999999999</v>
      </c>
    </row>
    <row r="18" spans="1:5" s="2" customFormat="1" ht="26.25" customHeight="1">
      <c r="A18" s="41">
        <v>5</v>
      </c>
      <c r="B18" s="143" t="s">
        <v>33</v>
      </c>
      <c r="C18" s="101">
        <v>1490000</v>
      </c>
      <c r="D18" s="101">
        <v>1543522.18</v>
      </c>
      <c r="E18" s="133">
        <f t="shared" si="0"/>
        <v>1.0359209261744966</v>
      </c>
    </row>
    <row r="19" spans="1:5" s="2" customFormat="1" ht="18" customHeight="1">
      <c r="A19" s="41">
        <v>6</v>
      </c>
      <c r="B19" s="59" t="s">
        <v>34</v>
      </c>
      <c r="C19" s="101">
        <v>30000</v>
      </c>
      <c r="D19" s="101">
        <v>29235.97</v>
      </c>
      <c r="E19" s="133">
        <f t="shared" si="0"/>
        <v>0.9745323333333333</v>
      </c>
    </row>
    <row r="20" spans="1:5" s="2" customFormat="1" ht="18" customHeight="1">
      <c r="A20" s="41">
        <v>7</v>
      </c>
      <c r="B20" s="59" t="s">
        <v>10</v>
      </c>
      <c r="C20" s="101">
        <v>350000</v>
      </c>
      <c r="D20" s="101">
        <v>279657.42</v>
      </c>
      <c r="E20" s="133">
        <f t="shared" si="0"/>
        <v>0.7990212</v>
      </c>
    </row>
    <row r="21" spans="1:5" s="2" customFormat="1" ht="18" customHeight="1">
      <c r="A21" s="41">
        <v>8</v>
      </c>
      <c r="B21" s="59" t="s">
        <v>38</v>
      </c>
      <c r="C21" s="101">
        <v>1000</v>
      </c>
      <c r="D21" s="101">
        <v>1288.31</v>
      </c>
      <c r="E21" s="133">
        <f t="shared" si="0"/>
        <v>1.2883099999999998</v>
      </c>
    </row>
    <row r="22" spans="1:5" s="2" customFormat="1" ht="18" customHeight="1">
      <c r="A22" s="41">
        <v>9</v>
      </c>
      <c r="B22" s="59" t="s">
        <v>39</v>
      </c>
      <c r="C22" s="101">
        <v>14000</v>
      </c>
      <c r="D22" s="101">
        <v>13157.18</v>
      </c>
      <c r="E22" s="133">
        <f t="shared" si="0"/>
        <v>0.9397985714285715</v>
      </c>
    </row>
    <row r="23" spans="1:5" s="2" customFormat="1" ht="18" customHeight="1">
      <c r="A23" s="126" t="s">
        <v>11</v>
      </c>
      <c r="B23" s="131" t="s">
        <v>35</v>
      </c>
      <c r="C23" s="144">
        <f>C4-C10</f>
        <v>-350000</v>
      </c>
      <c r="D23" s="144">
        <f>D4-D10</f>
        <v>-5680.10000000149</v>
      </c>
      <c r="E23" s="133">
        <f t="shared" si="0"/>
        <v>0.0162288571428614</v>
      </c>
    </row>
    <row r="24" spans="1:5" s="2" customFormat="1" ht="18" customHeight="1" hidden="1">
      <c r="A24" s="126" t="s">
        <v>42</v>
      </c>
      <c r="B24" s="131" t="s">
        <v>43</v>
      </c>
      <c r="C24" s="59"/>
      <c r="D24" s="59"/>
      <c r="E24" s="59"/>
    </row>
    <row r="25" spans="1:5" s="2" customFormat="1" ht="18" customHeight="1">
      <c r="A25" s="145"/>
      <c r="B25" s="145"/>
      <c r="C25" s="145"/>
      <c r="D25" s="145"/>
      <c r="E25" s="145"/>
    </row>
    <row r="26" spans="1:5" s="14" customFormat="1" ht="18" customHeight="1">
      <c r="A26" s="156" t="s">
        <v>159</v>
      </c>
      <c r="B26" s="156"/>
      <c r="C26" s="156"/>
      <c r="D26" s="156"/>
      <c r="E26" s="156"/>
    </row>
    <row r="27" spans="1:5" s="14" customFormat="1" ht="18" customHeight="1">
      <c r="A27" s="146"/>
      <c r="B27" s="146"/>
      <c r="C27" s="146"/>
      <c r="D27" s="146"/>
      <c r="E27" s="146"/>
    </row>
    <row r="28" spans="1:5" s="2" customFormat="1" ht="25.5">
      <c r="A28" s="137" t="s">
        <v>17</v>
      </c>
      <c r="B28" s="137"/>
      <c r="C28" s="147" t="s">
        <v>1</v>
      </c>
      <c r="D28" s="148" t="s">
        <v>18</v>
      </c>
      <c r="E28" s="146"/>
    </row>
    <row r="29" spans="1:5" s="18" customFormat="1" ht="15" customHeight="1">
      <c r="A29" s="137" t="s">
        <v>0</v>
      </c>
      <c r="B29" s="137"/>
      <c r="C29" s="149">
        <v>412977.09</v>
      </c>
      <c r="D29" s="149">
        <v>83670.75</v>
      </c>
      <c r="E29" s="146"/>
    </row>
    <row r="30" spans="1:5" s="2" customFormat="1" ht="15" customHeight="1">
      <c r="A30" s="137" t="s">
        <v>36</v>
      </c>
      <c r="B30" s="137"/>
      <c r="C30" s="149">
        <v>357130.15</v>
      </c>
      <c r="D30" s="149"/>
      <c r="E30" s="146"/>
    </row>
    <row r="31" spans="1:5" s="11" customFormat="1" ht="18" customHeight="1">
      <c r="A31" s="145"/>
      <c r="B31" s="145"/>
      <c r="C31" s="145"/>
      <c r="D31" s="145"/>
      <c r="E31" s="145"/>
    </row>
  </sheetData>
  <mergeCells count="2">
    <mergeCell ref="A1:E1"/>
    <mergeCell ref="A26:E26"/>
  </mergeCells>
  <printOptions/>
  <pageMargins left="0.75" right="0.73" top="0.81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2015-03-20T14:06:54Z</cp:lastPrinted>
  <dcterms:created xsi:type="dcterms:W3CDTF">1997-02-26T13:46:56Z</dcterms:created>
  <dcterms:modified xsi:type="dcterms:W3CDTF">2015-03-31T11:30:19Z</dcterms:modified>
  <cp:category/>
  <cp:version/>
  <cp:contentType/>
  <cp:contentStatus/>
</cp:coreProperties>
</file>