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390" windowHeight="12270" activeTab="0"/>
  </bookViews>
  <sheets>
    <sheet name="GRANTY zał nr 5" sheetId="1" r:id="rId1"/>
  </sheets>
  <definedNames>
    <definedName name="_xlnm.Print_Titles" localSheetId="0">'GRANTY zał nr 5'!$4:$4</definedName>
  </definedNames>
  <calcPr fullCalcOnLoad="1"/>
</workbook>
</file>

<file path=xl/sharedStrings.xml><?xml version="1.0" encoding="utf-8"?>
<sst xmlns="http://schemas.openxmlformats.org/spreadsheetml/2006/main" count="674" uniqueCount="510">
  <si>
    <t>WYKONANIE WYDATKÓW NA REALIZACJĘ ZADAŃ WŁASNYCH GMINY PRZEZ ORGANIZACJE PROWADZĄCE DZIAŁALNOŚĆ POŻYTKU PUBLICZNEGO ZA 2014 ROK</t>
  </si>
  <si>
    <t>Dział</t>
  </si>
  <si>
    <t>Rozdział</t>
  </si>
  <si>
    <t>Wydział/ Jednostka</t>
  </si>
  <si>
    <t>Organizacja pożytku publicznego</t>
  </si>
  <si>
    <t>Nazwa zadania</t>
  </si>
  <si>
    <t>Plan 2014 r.</t>
  </si>
  <si>
    <t>Wykonanie 2014 r.</t>
  </si>
  <si>
    <t>% wyk.</t>
  </si>
  <si>
    <t>630</t>
  </si>
  <si>
    <t>63095</t>
  </si>
  <si>
    <t>RCO</t>
  </si>
  <si>
    <t>ZWIĄZEK HARCERSTWA POLSKIEGO HUFIEC GDYŃSKI</t>
  </si>
  <si>
    <t>PROWADZENIE GDYŃSKICH WARSZTATÓW PODRÓńNICZYCH</t>
  </si>
  <si>
    <t>RCO Suma</t>
  </si>
  <si>
    <t>63095 Suma</t>
  </si>
  <si>
    <t>630 Suma</t>
  </si>
  <si>
    <t>710</t>
  </si>
  <si>
    <t>71095</t>
  </si>
  <si>
    <t>PPNT</t>
  </si>
  <si>
    <t>POMORSKI PARK NAUKOWO TECHNOLOGICZNY - SUMA</t>
  </si>
  <si>
    <t>MG</t>
  </si>
  <si>
    <t>FUNDACJA GOSPODARCZA</t>
  </si>
  <si>
    <t>POMORSKIE MIASTECZKO ZAWODÓW</t>
  </si>
  <si>
    <t>BUDOWA GDYŃSKIEGO INKUBATORA PRZEDSIĘBIORCZOŚCI</t>
  </si>
  <si>
    <t>MG Suma</t>
  </si>
  <si>
    <t>STOWARZYSZENIE "OVUM"</t>
  </si>
  <si>
    <t>PROWADZENIE BIURA PORAD OBYWATELSKICH</t>
  </si>
  <si>
    <t>71095 Suma</t>
  </si>
  <si>
    <t>710 Suma</t>
  </si>
  <si>
    <t>754</t>
  </si>
  <si>
    <t>75495</t>
  </si>
  <si>
    <t>75495 Suma</t>
  </si>
  <si>
    <t>754 Suma</t>
  </si>
  <si>
    <t>801</t>
  </si>
  <si>
    <t>OE</t>
  </si>
  <si>
    <t>OE Suma</t>
  </si>
  <si>
    <t>80195</t>
  </si>
  <si>
    <t>GDYŃSKA DZIECIĘCA AKADEMIA MUZYCZNA</t>
  </si>
  <si>
    <t>FUNDACJA STUDENTÓW I ABSOLWENTÓW UCZELNI WYŻSZYCH</t>
  </si>
  <si>
    <t>FUNDACJA EDUKACYJNA ODITK</t>
  </si>
  <si>
    <t>GDYŃSKIE STOWARZYSZENIE ŚWIĘTEGO MIKOŁAJA BISKUPA</t>
  </si>
  <si>
    <t>STOWARZYSZENIE "JESTEM WAŻNY"</t>
  </si>
  <si>
    <t>STOWARZYSZENIE PRZYJACIÓŁ GIMNAZJUM NR 4 W GDYNI</t>
  </si>
  <si>
    <t>STOWARZYSZENIE TALENT</t>
  </si>
  <si>
    <t>PB</t>
  </si>
  <si>
    <t>PROJEKT EDUKACYJNY</t>
  </si>
  <si>
    <t>WSPIERANIE MIĘDZYNARODOWYCH STAŻY I WYMIAN</t>
  </si>
  <si>
    <t>PB Suma</t>
  </si>
  <si>
    <t>STOWARZYSZENIE PROJEKT WŁOCŁAWEK</t>
  </si>
  <si>
    <t>MŁODA GDYNIA - AKTYWNA PRZESTRZEŃ, ODPOWIEDZIALNI MIESZKAŃCY</t>
  </si>
  <si>
    <t>STOWARZYSZENIE CENTRUM WSPÓŁPRACY MŁODZIEŻY</t>
  </si>
  <si>
    <t>AKTYWIZACJA GDYŃSKIEJ MŁODZIEŻY - GDYNIA AKTYWNA</t>
  </si>
  <si>
    <t>80195 Suma</t>
  </si>
  <si>
    <t>801 Suma</t>
  </si>
  <si>
    <t>851</t>
  </si>
  <si>
    <t>85149</t>
  </si>
  <si>
    <t>OZ</t>
  </si>
  <si>
    <t>PROGRAMY PROFILAKTYKI ZDROWOTNEJ</t>
  </si>
  <si>
    <t>PRZECIWDZIAŁANIE  WYSIŁKOWEMU NIETRZYMANIU MOCZU</t>
  </si>
  <si>
    <t>OZ Suma</t>
  </si>
  <si>
    <t>85149 Suma</t>
  </si>
  <si>
    <t>85154</t>
  </si>
  <si>
    <t>KONKURS - ORGANIZOWANIE SPOŁECZNOŚCI LOKALNYCH (OPATA HACKIEGO I ZAMENHOFA)</t>
  </si>
  <si>
    <t>PROJEKT "CZYSTA ZABAWA"</t>
  </si>
  <si>
    <t>GOSIR</t>
  </si>
  <si>
    <t>GOSIR Suma</t>
  </si>
  <si>
    <t>STOWTOWARZYSZENIE NA RZECZ DZIECI I MŁODZIEŻY VITAWA</t>
  </si>
  <si>
    <t>PROWADZENIE WARSZTATÓW MŁODZIEŻOWYCH I PUNKTU PSYCHOLOGICZNO - PEDAGOGICZNEGO W DZIELNICY GDYNIA WITOMINO</t>
  </si>
  <si>
    <t>STOWARZYSZENIE "LEPSZE ŻYCIE" NA RZECZ ZDROWIENIA Z KRYZYSÓW PSYCHICZNYCH I OSOBISTEGO ROZWOJ</t>
  </si>
  <si>
    <t>PROGRAM PROFIL".KOCHAĆ I PRACOWAĆ"</t>
  </si>
  <si>
    <t>PROWADZENIE OŚRODKA WSPARCIA PSYCHOTERAPEUTYCZNEGO "PODWÓJNY PROBLEM"</t>
  </si>
  <si>
    <t>PROWADZENIE PUNKTU KONSULTACYJNEGO</t>
  </si>
  <si>
    <t>PRZECIWDZIAŁANIE PATOLOGIOM SPOŁECZNYM</t>
  </si>
  <si>
    <t>85154 Suma</t>
  </si>
  <si>
    <t>CENTRUM POMOCY CARITAS</t>
  </si>
  <si>
    <t>PROGRAM "WARTO BYĆ"</t>
  </si>
  <si>
    <t>FUNDACJA GDYŃSKI MOST NADZIEI</t>
  </si>
  <si>
    <t>GDAŃSKIE STOWARZYSZENIE POMOCY OSOBOM Z CHOROBĄ ALZHEIMERA</t>
  </si>
  <si>
    <t>GRUPY WSPARCIA I REHABILITACJA</t>
  </si>
  <si>
    <t>GDYŃSKIE STOWARZYSZENIE PROMOCJI ZDROWIA SERCA SERCOM</t>
  </si>
  <si>
    <t>GDYŃSKA SZKOŁA NIEWYDOLNOŚCI SERCA</t>
  </si>
  <si>
    <t xml:space="preserve">POLSKIE TOWARZYSTWO STWARDNIENIA ROZSIANEGO </t>
  </si>
  <si>
    <t>WIZYTY DOMOWE LEKARZY SPECJALISTÓW</t>
  </si>
  <si>
    <t>STOWARZYSZENIE POMOCY DZIECIOM "POMOST"</t>
  </si>
  <si>
    <t>POMOC DZIECIOM Z ADHD</t>
  </si>
  <si>
    <t xml:space="preserve">STOWARZYSZENIE HOSPICJUM ŚW. WAWRZYŃCA </t>
  </si>
  <si>
    <t>OPIEKA HOSPICYJNA DLA TERMINALNIE I NIEULECZALNIE CHORYCH</t>
  </si>
  <si>
    <t>85195 Suma</t>
  </si>
  <si>
    <t>851 Suma</t>
  </si>
  <si>
    <t>852</t>
  </si>
  <si>
    <t>85201</t>
  </si>
  <si>
    <t>MOPS</t>
  </si>
  <si>
    <t>PLACÓWKA OPIEKUŃCZO - WYCHOWAWCZA NASZA RODZINA</t>
  </si>
  <si>
    <t>PROWADZENIE PLACÓWKI OPIEKUŃCZO - WYCHOWAWCZEJ DOM DLA MŁODZIEŻY</t>
  </si>
  <si>
    <t>MOPS Suma</t>
  </si>
  <si>
    <t>85201 Suma</t>
  </si>
  <si>
    <t>85203</t>
  </si>
  <si>
    <t>PRZYGOTOWYWANIE I DOSTARCZANIE POSIŁKÓW DLA MIESZKAŃCÓW OŚRODKÓW WSPARCIA</t>
  </si>
  <si>
    <t>85203 Suma</t>
  </si>
  <si>
    <t>85214</t>
  </si>
  <si>
    <t>STOWARZYSZENIE ALTER - EGO</t>
  </si>
  <si>
    <t>85214 Suma</t>
  </si>
  <si>
    <t>85295</t>
  </si>
  <si>
    <t>DIAGNOZY I PLANOWANIE DZIAŁAŃ W OBSZARZE BEZDOMNOŚCI</t>
  </si>
  <si>
    <t>PRZYGOTOWYWANIE I DOSTARCZANIE POSIŁKÓW DLA KLIENTÓW MOPS</t>
  </si>
  <si>
    <t>85295 Suma</t>
  </si>
  <si>
    <t>852 Suma</t>
  </si>
  <si>
    <t>853</t>
  </si>
  <si>
    <t>85311</t>
  </si>
  <si>
    <t>PON</t>
  </si>
  <si>
    <t>FUNDACJA BOMALIHU</t>
  </si>
  <si>
    <t>FUNDACJA DOGTOR</t>
  </si>
  <si>
    <t>FUNDACJA OCHRONY PRAW DZIECKA</t>
  </si>
  <si>
    <t>FUNDACJA SZKWAŁ MORZE DLA MŁODZIEŻY</t>
  </si>
  <si>
    <t>FUNDACJA WSPARCIA OSÓB Z ZABURZENIAMI KOMUNIKACJI  "MIĘDZY SŁOWAMI"</t>
  </si>
  <si>
    <t>AFA INTEGRACJA EDYCJA III</t>
  </si>
  <si>
    <t>AKTYWIZACJA OSÓB NIEPEŁNOSPRAWNYCH</t>
  </si>
  <si>
    <t>GDYŃSKA FUNDACJA DOM MARZEŃ</t>
  </si>
  <si>
    <t>GŁUCHNIEMI POZNAJĄ KASZUBY</t>
  </si>
  <si>
    <t>IMPREZA INTEGRACYJNA DZIEŃ DZIECKA</t>
  </si>
  <si>
    <t>PROWADZENIE CENTRUM INFORMACJI DLA OSÓB NIESŁYSZĄCYCH I NIEDOSŁYSZĄCYCH, MIESZKAŃCÓW GDYNI</t>
  </si>
  <si>
    <t>PROWADZENIE CENTRUM INFORMACJI I REHABILITACJI DLA OSÓB NIEWIDOMYCH I NIEDOWIDZĄCYCH W GDYNI</t>
  </si>
  <si>
    <t>POLSKIE STOWARZYSZENIE NA RZECZ OSÓB Z UPOŚLEDZENIEM UMYSŁOWYM</t>
  </si>
  <si>
    <t>WSPIERANIE ROZWOJU DZIECI NIEPEŁNOSPRAWNYCH I ZAGROŻONYCH NIEPEŁNOSPRAWNOŚCIĄ W WIEKU 0-2 LATA, MIESZKAŃCÓW GDYNI</t>
  </si>
  <si>
    <t>WSPIERANIE ROZWOJU DZIECI NIEPEŁNOSPRAWNYCH I ZAGROŻONYCH NIEPEŁNOSPRAWNOŚCIĄ W WIEKU 3-7 LAT, MIESZKAŃCÓW GDYNI</t>
  </si>
  <si>
    <t>PROWADZENIE AKTYWIZACJI SPOŁECZNEJ OSÓB PO AMUTACJI KRTANI, MIESZKAŃCÓW GDYNI</t>
  </si>
  <si>
    <t>STOWARZYSZENIE POMOCY OSOBOM AUTYSTYCZNYM</t>
  </si>
  <si>
    <t>STOWARZYSZENIE AMAZONEK GDYŃSKICH</t>
  </si>
  <si>
    <t>STOWARZYSZENIE CHORYCH NA CHOROBĘ PARKINSONA</t>
  </si>
  <si>
    <t>KOMPLEKSOWA TERAPIA W CHOROBIE PARKINSONA</t>
  </si>
  <si>
    <t>STOWARZYSZENIE POMOCY OSOBOM NIEPEŁNOSPRAWNYM SPON</t>
  </si>
  <si>
    <t>REHABILITACJA OSÓB NIEPEŁNOSPRAWNYCH</t>
  </si>
  <si>
    <t>STOWARZYSZENIE PRZYJACIÓŁ INTEGRACJI</t>
  </si>
  <si>
    <t>PON Suma</t>
  </si>
  <si>
    <t>85311 Suma</t>
  </si>
  <si>
    <t>85395</t>
  </si>
  <si>
    <t>CENTRUM AKTYWNOŚCI SENIORA</t>
  </si>
  <si>
    <t>FUNDACJA FLY</t>
  </si>
  <si>
    <t>WYCIECZKI EDUKACYJNE Z FUNDACJĄ FLY</t>
  </si>
  <si>
    <t>FUNDACJA NADAKTYWNI</t>
  </si>
  <si>
    <t>MANUAL FAKTORY - DZIERGANIE Z SERCEM</t>
  </si>
  <si>
    <t>FUNDACJA WSPARCIA OSÓB Z ZABURZENIAMI KOMUNIKACJI</t>
  </si>
  <si>
    <t>SPOTKANIE Z OPERETKĄ - WYCIECZKA DLA NIEPEŁNOSPRAWNYCH SENIORÓW 55+ DO OPERY NOVA W BYDGOSZCZY</t>
  </si>
  <si>
    <t>ŚPIEWAĆ KAŻDY MOŻE - GŁOS DLA NIEPEŁNOSPRAWNYCH GDYNIA 55+</t>
  </si>
  <si>
    <t>KLUB SENIORA PRZY PARAFII P.W.ŚW. A.BOBOLI</t>
  </si>
  <si>
    <t>PROWADZENIE KLUBU SENIORA</t>
  </si>
  <si>
    <t>PARAFIA RZYMSKOKATOLICKA P.W. ŚW. MICHAŁA ARCHANIOŁA</t>
  </si>
  <si>
    <t>POMORSKI ZARZĄD WOJEWÓDZKI POLSKIEGO KOMITETU POMOCY SPOŁECZNEJ</t>
  </si>
  <si>
    <t>REHABILITACJA DLA SENIORÓW GDYNI</t>
  </si>
  <si>
    <t>PTTK ODDZIAŁ MARYNARKI WOJENNEJ W GDYNI</t>
  </si>
  <si>
    <t>TURYSTYKA KAJAKOWA DLA SENIORÓW</t>
  </si>
  <si>
    <t>STOWARZYSZENIE "NOWOCZESNY SENIOR"</t>
  </si>
  <si>
    <t>ORGANIZACJA CZASU WOLNEGO - GDYNIA 55+</t>
  </si>
  <si>
    <t>STOWARZYSZENIE KLUB SENIORA "ISKIERKA"</t>
  </si>
  <si>
    <t>STOWARZYSZENIE PRZYJACIÓŁ DĄBROWY - DĄBRÓWKI</t>
  </si>
  <si>
    <t>MIŁO, WESOŁO, KULTURALNIE ZE SPORTEM, TURYSTYKĄ I REKREACJĄ</t>
  </si>
  <si>
    <t>STOWARZYSZENIE PRZYJACIÓŁ SENIORA</t>
  </si>
  <si>
    <t>FUNDACJA ZACHOWAJ SPRAWNOŚĆ</t>
  </si>
  <si>
    <t>ZACHOWAJ SPRAWNOŚĆ</t>
  </si>
  <si>
    <t>ZACHOWAJ SPRAWNOŚĆ - SENIOR - MĘŻCZYZNA AKTYWNY</t>
  </si>
  <si>
    <t>AKTYWNI 55+</t>
  </si>
  <si>
    <t>JOGA NA KRZEŚLE DLA NIEPEŁNOSPRAWNYCH</t>
  </si>
  <si>
    <t>GDYŃSKIE STOWARZYSZENIE NA RZECZ OSÓB NIESŁYSZĄCYCH EFFETHA</t>
  </si>
  <si>
    <t>INTEGRACYJNY KLUB SENIORA</t>
  </si>
  <si>
    <t>WESOŁY AUTOBUS</t>
  </si>
  <si>
    <t>GDYŃSKIE STOWARZYSZENIE MIKOŁAJA BISKUPA</t>
  </si>
  <si>
    <t>SENIOR CLUB - TO JEST ŻYCIE</t>
  </si>
  <si>
    <t xml:space="preserve">POLSKI KOMITET POMOCY SPOŁECZNEJ </t>
  </si>
  <si>
    <t>PROWADZENIE KLUBÓW SENIORA</t>
  </si>
  <si>
    <t xml:space="preserve">POLSKI ZWIĄZEK EMERYTÓW I RENCISTÓW </t>
  </si>
  <si>
    <t>WYCIECZKI DLA SENIORÓW</t>
  </si>
  <si>
    <t>POLSKIE TOWARZYSTWO TURYSTYCZNO - KRAJOZNAWCZE O/MORSKI</t>
  </si>
  <si>
    <t xml:space="preserve">STOWARZYSZENIE AMAZONEK GDYŃSKICH </t>
  </si>
  <si>
    <t>CHOREOTERAPIA CZYLI PSYCHOTERAPIA TAŃCEM</t>
  </si>
  <si>
    <t>TERAPIA MANUALNA PRZEZ SZTUKĘ, ORGANIZACJA CZASU WOLNEGO</t>
  </si>
  <si>
    <t>STOWARZYSZENIE OSÓB Z WADĄ SŁUCH CISZA</t>
  </si>
  <si>
    <t>KLUB SENIORA OBŁUŻE</t>
  </si>
  <si>
    <t>STOWARZYSZENIE TURYSTYKI "BEZ BARIER"</t>
  </si>
  <si>
    <t>AKTYWNI CAŁY ROK - WARSZTATY DLA SENIORÓW</t>
  </si>
  <si>
    <t>TOWARZYSTWO KRZEWIENIA KULTURY FIZYCZNEJ</t>
  </si>
  <si>
    <t>ZAJĘCIA DLA SENIORÓW - ZDROWY KRĘGOSŁUP</t>
  </si>
  <si>
    <t>CENTRUM AKTYWNOŚCI SENIORA Suma</t>
  </si>
  <si>
    <t>PROWADZENIE BANKU ŻYWNOŚCI</t>
  </si>
  <si>
    <t>POLSKI KOMITET POMOCY SPOŁECZNEJ</t>
  </si>
  <si>
    <t>WSPIERANIE UBOGICH MIESZKAŃCÓW GDYNI</t>
  </si>
  <si>
    <t>85395 Suma</t>
  </si>
  <si>
    <t>853 Suma</t>
  </si>
  <si>
    <t>854</t>
  </si>
  <si>
    <t>85404</t>
  </si>
  <si>
    <t>STOWARZYSZENIE WSPOMAGANIA ROZWOJU DZIECI W WIEKU</t>
  </si>
  <si>
    <t>85404 Suma</t>
  </si>
  <si>
    <t>854 Suma</t>
  </si>
  <si>
    <t>900</t>
  </si>
  <si>
    <t>90013</t>
  </si>
  <si>
    <t>RO</t>
  </si>
  <si>
    <t>UTRZYMANIE SCHRONISKA DLA ZWIERZĄT</t>
  </si>
  <si>
    <t>PRZEBUDOWA SCHRONISKA DLA BEZDOMNYCH ZWIERZĄT</t>
  </si>
  <si>
    <t>RO Suma</t>
  </si>
  <si>
    <t>90013 Suma</t>
  </si>
  <si>
    <t>90019</t>
  </si>
  <si>
    <t>PROWADZENIE REGIONALNEGO MONITORINGU ATMOSFERY</t>
  </si>
  <si>
    <t>90019 Suma</t>
  </si>
  <si>
    <t>90095</t>
  </si>
  <si>
    <t>USUWANIE WYROBÓW ZAWIERAJĄCYCH AZBEST Z TERENU MIASTA GDYNI</t>
  </si>
  <si>
    <t>STERYLIZACJA I KASTRACJA WOLNOŻYJACYCH KOTÓW</t>
  </si>
  <si>
    <t>90095 Suma</t>
  </si>
  <si>
    <t>900 Suma</t>
  </si>
  <si>
    <t>921</t>
  </si>
  <si>
    <t>92105</t>
  </si>
  <si>
    <t>PD</t>
  </si>
  <si>
    <t>FUNDACJA FAB LAB TRÓJMIASTO</t>
  </si>
  <si>
    <t>STOWARZYSZENIE PROMOCJI KULTURY MORSKIEJ I OŚWIATY TERRA MARIQUE</t>
  </si>
  <si>
    <t>FUNDACJA CONTINUO</t>
  </si>
  <si>
    <t>FUNDACJA KLINIKA KULTURY</t>
  </si>
  <si>
    <t>FUNDACJA TEATR JUNIOR</t>
  </si>
  <si>
    <t>FUNDACJA VADEMECUM</t>
  </si>
  <si>
    <t>GDAŃSKIE STOWARZYSZENIE JAŚ I MAŁGOSIA</t>
  </si>
  <si>
    <t>GDYŃSKA ORKIESTRA SYMFONICZNA</t>
  </si>
  <si>
    <t>IN GREMIO</t>
  </si>
  <si>
    <t>POMORSKA FUNDACJA FILMOWA</t>
  </si>
  <si>
    <t>POMORSKIE STOWARZYSZENIE MUSICA SACRA</t>
  </si>
  <si>
    <t>SPOŁECZNE STOWARZYSZENIE EDUKACYJNO -TEATRALNE STACJA SZAMOCIN</t>
  </si>
  <si>
    <t>STOWARZYSZENIE GDYNIAN WYSIEDLONYCH</t>
  </si>
  <si>
    <t>STOWARZYSZENIE PROMOCJI ARTYSTÓW WYBRZEŻA ERA</t>
  </si>
  <si>
    <t>STOWARZYSZENIE "CONCERTINO"</t>
  </si>
  <si>
    <t>STOWARZYSZENIE POLSKICH ARTYSTÓW MUZYKÓW</t>
  </si>
  <si>
    <t>STOWARZYSZENIE PROMOTORÓW TWÓRCZOŚCI LOKALNEJ PROKULTURA</t>
  </si>
  <si>
    <t>STOWARZYSZENIE SOLIDNA FIRMA</t>
  </si>
  <si>
    <t>STOWARZYSZENIE TWÓRCÓW KULTURY KULTURNATYWA</t>
  </si>
  <si>
    <t>TOWARZYSTWO MIŁOŚNIKÓW GDYNI</t>
  </si>
  <si>
    <t>ZRZESZENIE KASZUBSKO POMORSKIE ODDZIAŁ W GDYNI</t>
  </si>
  <si>
    <t>PD Suma</t>
  </si>
  <si>
    <t>92105 Suma</t>
  </si>
  <si>
    <t>921 Suma</t>
  </si>
  <si>
    <t>926</t>
  </si>
  <si>
    <t>92601</t>
  </si>
  <si>
    <t>PROWADZENIE SKATE PARKU NA TERENIE SKWERU SUE RYDER W GDYNI</t>
  </si>
  <si>
    <t>BUDOWA SKATE PARKU NA TERENIE SKWERU SUE RYDER W GDYNI</t>
  </si>
  <si>
    <t>92601 Suma</t>
  </si>
  <si>
    <t>92605</t>
  </si>
  <si>
    <t>PROJEKT "KIBICE RAZEM"</t>
  </si>
  <si>
    <t>92605 Suma</t>
  </si>
  <si>
    <t>926 Suma</t>
  </si>
  <si>
    <t>Suma końcowa</t>
  </si>
  <si>
    <t>CENTRUM WSPÓŁPRACY MŁODZIEŻY</t>
  </si>
  <si>
    <t>FUNDACJA POMORSKA INICJATYWA HISTORYCZNA</t>
  </si>
  <si>
    <t>FUNDACJA MAMY Z MORZA</t>
  </si>
  <si>
    <t>INKUBATOR AKTYWNOŚCI RODZINY</t>
  </si>
  <si>
    <t>RODZINA TO MY - GDYŃSKIE GRUPY ZABAWOWE</t>
  </si>
  <si>
    <t>SRODKI NIEROZDYSPONOWANE</t>
  </si>
  <si>
    <t>OTOZ ANIMALS</t>
  </si>
  <si>
    <t>FUNDACJA AGENCJA REGIONALNEGO MONITORINGU ATMOSFERY AGLOMERACJI GDAŃSKIEJ</t>
  </si>
  <si>
    <t>REALIZACJA ZADANIA PRZESUNIĘTA NA ROK 2015</t>
  </si>
  <si>
    <t>FUNDACJA MIĘDZYNARODOWY RUCH NA RZECZ ZWIERZĄT VIVA</t>
  </si>
  <si>
    <t>STOWARZYSZENIE POMOCY ZWIERZĘTOM</t>
  </si>
  <si>
    <t>STOWARZYSZENIE KOTANGENS</t>
  </si>
  <si>
    <t>FUNDACJA SKATEPARK GDYNIA</t>
  </si>
  <si>
    <t>STOWARZYSZENIE KIBICÓW GDYŃSKIEJ ARKI</t>
  </si>
  <si>
    <t>POMORSKIE STOWARZYSZENIE PROJEKTANTÓW "POCOTO"</t>
  </si>
  <si>
    <t>WSPIERANIE REALIZACJI ZADAŃ Z ZAKRESU KSZTAŁTOW.ANIA PRZYJAZNEJ PRZESTRZENI PUBLICZNEJ</t>
  </si>
  <si>
    <t>FUNDACJA ZMIAN SPOŁECZNYCH "KREATYWNI"</t>
  </si>
  <si>
    <t>PROJEKT "BĄDŹMY RAZEM, BĄDŻMY BEZPIECZNI"</t>
  </si>
  <si>
    <t>ARKA GDYNIA SPORTOWA SPÓŁKA AKCYJNA</t>
  </si>
  <si>
    <t>UCZNIOWSKI KLUB SPORTOWY SIÓDEMKA</t>
  </si>
  <si>
    <t>WOJSKOWY KLUB SPORTOWY FLOTA</t>
  </si>
  <si>
    <t>YACHT KLUB POLSKI GDYNIA</t>
  </si>
  <si>
    <t>YACHT KLUB STAL GDYNIA</t>
  </si>
  <si>
    <t>SPORTOWE SZKOLENIE DZIECI I MŁODZIEŻY W ZAKRESIE PIŁKI NOŻNEJ</t>
  </si>
  <si>
    <t xml:space="preserve">FUNDACJA SZTORM </t>
  </si>
  <si>
    <t xml:space="preserve">SPORTOWE SZKOLENIE DZIECI I MŁODZIEŻY W ZAKRESIE PIŁKI NOŻNEJ </t>
  </si>
  <si>
    <t>SPORTOWE SZKOLENIE DZIECI I MŁODZIEŻY W ZAKRESIE KOSZYKÓWKI</t>
  </si>
  <si>
    <t>GDYŃSKI KLUB KYOKUSHIN-KAN KARATE-DO</t>
  </si>
  <si>
    <t xml:space="preserve">SPORTOWE SZKOLENIE DZIECI I MŁODZIEŻY W ZAKRESIE KARATE </t>
  </si>
  <si>
    <t>ORGANIZACJA TURNIEJU FINAŁOWEGO O MISTRZOSTWO POLSKI JUNIOREK STARSZYCH</t>
  </si>
  <si>
    <t>GDYŃSKIE TALENTY KOSZYKÓWKI START GDYNIA</t>
  </si>
  <si>
    <t>ORGANIZACJA FINAŁU TURNIEJU KOSZYKÓWKI "POMORSKI KOSZYKARSKI ORLIK" DZIEWCZĄT I CHŁOPCÓW ZE SZKÓŁ PODSTAWOWYCH I GIMNAZJÓW</t>
  </si>
  <si>
    <t>GDYŃSKIE TOWARZYSTWO KOSZYKÓWKI</t>
  </si>
  <si>
    <t>SPORTOWE SZKOLENIE DZIECI I MŁODZIEŻY W ZAKRESIE PIŁKI RĘCZNEJ DZIEWCZĄT</t>
  </si>
  <si>
    <t>HOKEJOWY UCZNIOWSKI KLUB SPORTOWY NIEDŹWIADKI</t>
  </si>
  <si>
    <t>KARATE KLUB GDYNIA</t>
  </si>
  <si>
    <t>SPORTOWE SZKOLENIE DZIECI I MŁODZIEŻY W ZAKRESIE LEKKIEJ ATLETYKI</t>
  </si>
  <si>
    <t>KLUB SPORTOWY BOMBARDIER</t>
  </si>
  <si>
    <t xml:space="preserve">SPORTOWE SZKOLENIE DZIECI I MŁODZIEŻY W ZAKRESIE BOKSU </t>
  </si>
  <si>
    <t>III MEMORIAŁ IM. BRUNONA BENDIGA Z UDZIAŁEM EKIPY ZAGRANICZNEJ</t>
  </si>
  <si>
    <t>II OGÓLNOPOLSKI TURNIEJ BOKSERSKI IM. MARIANA KAROLAKA</t>
  </si>
  <si>
    <t>CYKL TURNIEJÓW O PUCHAR "BOMBARDIERÓW Z WYBRZEŻA"</t>
  </si>
  <si>
    <t>KLUB SPORTOWY DELFIN GDYNIA</t>
  </si>
  <si>
    <t>SPORTOWE SZKOLENIE DZIECI I MŁODZIEŻY W ZAKRESIE PŁYWANIA</t>
  </si>
  <si>
    <t>IV OGÓLNOPOLSKIE ZAWODY PŁYWACKIE -GDYŃSKIE DELFINARIUM</t>
  </si>
  <si>
    <t>KLUB SPORTOWY MAXIMUS</t>
  </si>
  <si>
    <t>KLUB SPORTOWY SAKO</t>
  </si>
  <si>
    <t>SPORTOWE SZKOLENIE DZIECI I MŁODZIEŻY W ZAKRESIE BOKSU</t>
  </si>
  <si>
    <t>KOLEŻEŃSKO-AMATORSKIE TOWARZYSTWO SPORTOWE ALPAT</t>
  </si>
  <si>
    <t>ALPAT VOLLEY - CYKL OGÓLNODOSTĘPNYCH TURNIEJÓW MINI PIŁKI SIATKOWEJ DLA DZIEWCZĄT I CHŁOPCÓW - I EDYCJA</t>
  </si>
  <si>
    <t>LEKKOATLETYCZNY KLUB SPORTOWY ZORZA</t>
  </si>
  <si>
    <t>MIEJSKI KLUB ŻEGLARSKI ARKA</t>
  </si>
  <si>
    <t>SPORTOWE SZKOLENIE DZIECI I MŁODZIEŻY W ZAKRESIE ŻEGLARSTWA</t>
  </si>
  <si>
    <t>MISTRZOSTWA POLSKI JUNIORÓW W RAMACH OBCHODÓW 85-LECIA KLUBU MKŻ ARKA</t>
  </si>
  <si>
    <t>POMORSKA AKADEMIA KARATE TRADYCYJNEGO</t>
  </si>
  <si>
    <t>SZKOLENIE DZIECI  I MŁODZIEŻY W ZAKRESIE PŁYWANIA I PŁYWANIA  W PŁETWACH</t>
  </si>
  <si>
    <t>RUGBY CLUB ARKA GDYNIA</t>
  </si>
  <si>
    <t xml:space="preserve">SPORTOWE SZKOLENIE DZIECI I MŁODZIEŻY W ZAKRESIE RUGBY </t>
  </si>
  <si>
    <t>SPORTOWE SZKOLENIE DZIECI I MŁODZIEŻY W ZAKRESIE GIMNASTYKI ARTYSTYCZNEJ</t>
  </si>
  <si>
    <t>STOWARZYSZENIE IN GREMIO</t>
  </si>
  <si>
    <t>GDYŃSKA SZKOLNA OLIMPIADA ROWEROWA  O PUCHAR PREZYDENTA MIASTA GDYNI</t>
  </si>
  <si>
    <t>STOWARZYSZENIE INICJATYWA ARKA</t>
  </si>
  <si>
    <t>STOWARZYSZENIE KAR-DO-SPÓJNIA</t>
  </si>
  <si>
    <t>SPORTOWE SZKOLENIE DZIECI I MŁODZIEŻY W ZAKRESIE PIŁKI RĘCZNEJ</t>
  </si>
  <si>
    <t>STOWARZYSZENIE KLUB SPORTOWY BAŁTYK GDYNIA</t>
  </si>
  <si>
    <t>STOWARZYSZENIE KLUB SPORTOWY BAŁTYK GDYNIA - AKADEMIA PIŁKARSKA</t>
  </si>
  <si>
    <t>TKKF CHECZ GDYNIA</t>
  </si>
  <si>
    <t>GDYNIA CUP 2014 – OGÓLNOPOLSKI TURNIEJ PIŁKI NOŻNEJ DZIEWCZĄT</t>
  </si>
  <si>
    <t>UCZNIOWSKI KLUB SPORTOWY AZYMUT 45</t>
  </si>
  <si>
    <t>X GRAND PRIX POMORZA W BIEGU NA ORIENTACJĘ”</t>
  </si>
  <si>
    <t>OTWARTE MISTRZOSTWA GDYNI W KLASYCZNYM BIEGU NA ORIENTACJĘ</t>
  </si>
  <si>
    <t>UCZNIOWSKI KLUB SPORTOWY CHYLONIA</t>
  </si>
  <si>
    <t xml:space="preserve">SZKOLENIE DZIECI I MŁODZIEŻY W RAMACH ZAJĘĆ REKREACYJNYCH Z ZAKRESU PIŁKI SIATKOWEJ </t>
  </si>
  <si>
    <t>SZKOLENIE DZIECI I MŁODZIEŻY W RAMACH ZAJĘĆ REKREACYJNYCH Z ZAKRESU STRZELECTWA SPORTOWEGO</t>
  </si>
  <si>
    <t xml:space="preserve">LIGA STRZELECTWA SPORTOWEGO </t>
  </si>
  <si>
    <t>ORGANIZACJA IMPREZ SPORTOWYCH - PLAŻÓWKA POD DACHEM - III EDYCJA</t>
  </si>
  <si>
    <t>UCZNIOWSKI KLUB SPORTOWY CISOWA</t>
  </si>
  <si>
    <t>HALOWE TURNIEJE PIŁKI NOŻNEJ CHŁOPCÓW - CISOWA CUP 2014</t>
  </si>
  <si>
    <t>UCZNIOWSKI KLUB SPORTOWY GALEON</t>
  </si>
  <si>
    <t>SPORTOWE SZKOLENIE DZIECI I MŁODZIEŻY W ZAKRESIE JUDO</t>
  </si>
  <si>
    <t>DRUŻYNOWY TURNIEJ DZIECI W JUDO</t>
  </si>
  <si>
    <t>OTWARTE MISTRZOSTWA GDYNI DZIECI W JUDO</t>
  </si>
  <si>
    <t>UCZNIOWSKI KLUB SPORTOWY ISKRA</t>
  </si>
  <si>
    <t>UCZNIOWSKI KLUB SPORTOWY JANTAR</t>
  </si>
  <si>
    <t>UCZNIOWSKI KLUB SPORTOWY MDK GDYNIA</t>
  </si>
  <si>
    <t>SPORTOWE SZKOLENIE DZIECI I MŁODZIEŻY W ZAKRESIE SZACHÓW</t>
  </si>
  <si>
    <t xml:space="preserve">UCZNIOWSKI KLUB SPORTOWY MORŚWIN </t>
  </si>
  <si>
    <t>UCZNIOWSKI KLUB SPORTOWY OMEGA</t>
  </si>
  <si>
    <t>UCZNIOWSKI KLUB SPORTOWY OPTY</t>
  </si>
  <si>
    <t>UCZNIOWSKI KLUB SPORTOWY ORLIK</t>
  </si>
  <si>
    <t>SZKOLENIE DZIECI  I MŁODZIEŻY W RAMACH ZAJĘĆ  REKREACYJNYCH Z ZAKRESU PIŁKI SIATKOWEJ</t>
  </si>
  <si>
    <t>SPORTOWE SZKOLENIE DZIECI I MŁODZIEŻY W ZAKRESIE TENISA STOŁOWEGO</t>
  </si>
  <si>
    <t>XV MISTRZOSTWA GDYNI W TENISIE STOŁOWYM</t>
  </si>
  <si>
    <t>UCZNIOWSKI KLUB SPORTOWY SIEDEMNASTKA</t>
  </si>
  <si>
    <t>UCZNIOWSKI KLUB SPORTOWY TREFL</t>
  </si>
  <si>
    <t>SPORTOWE SZKOLENIE DZIECI I MŁODZIEŻY W ZAKRESIE PIŁKI SIATKOWEJ</t>
  </si>
  <si>
    <t>UCZNIOWSKI KLUB SPORTOWY ZŁOTY TUR</t>
  </si>
  <si>
    <t>SPORTOWE SZKOLENIE DZIECI I MŁODZIEŻY W SPORTACH SIŁOWYCH - ARMWRESTLINGU</t>
  </si>
  <si>
    <t>UCZNIOWSKI KLUB ŻEGLARSKI OPTI CWM</t>
  </si>
  <si>
    <t>WOJSKOWY KLUB SPORTOWY  FLOTA</t>
  </si>
  <si>
    <t>SPORTOWE SZKOLENIE DZIECI I MŁODZIEŻY W ZAKRESIE STRZELECTWA SPORTOWEGO</t>
  </si>
  <si>
    <t>SPORTOWE SZKOLENIE DZIECI I MŁODZIEŻY W ZAKRESIE TENISA ZIEMNEGO</t>
  </si>
  <si>
    <t>SPORTOWE SZKOLENIE DZIECI I MŁODZIEŻY W ZAKRESIE SPORTÓW SIŁOWYCH - PODNOSZENIE CIĘŻARÓW</t>
  </si>
  <si>
    <t>FINAŁ LIGI MŁODZIEŻOWEJ PZSS PUCHAR GDYNI - ZAWODY W STRZELANIACH PNEUMATYCZNYCH</t>
  </si>
  <si>
    <t xml:space="preserve">ORGANIZACJA REGAT ŻEGLARSKICH - JESIENNY PUCHAR GDYNI DLA KLASY OPTIMIST   </t>
  </si>
  <si>
    <t>ORGANIZACJA REGAT ŻEGLARSKICH - PUCHAR TRENERÓW DLA KL. OPTIMIST</t>
  </si>
  <si>
    <t xml:space="preserve">ORGANIZACJA REGAT ŻEGLARSKICH -  PUCHAR YKP GDYNIA DLA KLASY OPTIMIST </t>
  </si>
  <si>
    <t>ORGANIZACJA REGAT ŻEGLARSKICH -  PUCHAR PREZYDENTA MIASTA GDYNI</t>
  </si>
  <si>
    <t>ORGANIZACJA REGAT O BŁĘKITNĄ GWIAZDĘ OPTIMISTA DLA DZIECI DO LAT 9</t>
  </si>
  <si>
    <t>STOWARZYSZENIE GIMNASTYKI ARTYSTYCZNEJ</t>
  </si>
  <si>
    <t>ORGANIZACJA TURNIEJU MIKOŁAJKOWEGO - PIERWSZY KROK</t>
  </si>
  <si>
    <t>GDYŃSKI KLUB KOSZYKÓWKI ARKA - SPÓŁKA AKCYJNA</t>
  </si>
  <si>
    <t>KLUB KARATE TRADYCYJNEGO</t>
  </si>
  <si>
    <t>PTTK ZARZĄD ODDZIAŁU MAR. WOJENNEJ PRZY KLUBIE MARYNARKI WOJENNEJ</t>
  </si>
  <si>
    <t>SPORTOWE SZKOLENIE DZIECI I MŁODZIEŻY W ZAKRESIE HOKEJA NA LODZIE</t>
  </si>
  <si>
    <t>SPORTOWE SZKOLENIE DZIECI I MŁODZIEŻY W ZAKRESIE KICK-BOXINGU</t>
  </si>
  <si>
    <t>SPORTOWE SZKOLENIE DZIECI I MŁODZIEŻY W ZAKRESIE BIEGU NA ORIENTACJĘ</t>
  </si>
  <si>
    <t>ORGANIZACJA IMPREZ SPORTOWYCH - OTWARTE MISTRZOSTWA GDYNI W ŚREDNIODYSTANSOWYM BIEGU NA ORIENTACJĘ</t>
  </si>
  <si>
    <t>SPORTOWE SZKOLENIE DZIECI I MŁODZIEŻY W ZAKRESIE ŁUCZNICTWA</t>
  </si>
  <si>
    <t>SZKOLENIE DZIECI I MŁODZIEŻY W RAMACH ZAJĘĆ REKREACYJNYCH Z ZAKRESU PIŁKI NOŻNEJ, KOSZYKÓWKI, SIATKÓWKI ORAZ LEKKIEJ ATLETYKI</t>
  </si>
  <si>
    <t>ORGANIZACJA OTWARTYCH ZAWODÓW PŁYWACKICH IM. JERZEGO IWANOWA-SZAJNOWICZA</t>
  </si>
  <si>
    <t>SPORTOWE SZKOLENIE DZIECI I MŁODZIEŻY W ZAKRESIE ŻEGLARSTWA W KL. OPTIMIST, EUROPA, LASER</t>
  </si>
  <si>
    <t>AUTOMOBILKLUB MORSKI - KLUB OBYWATELSKI</t>
  </si>
  <si>
    <t>SZKOLENIE DZIECI I MŁODZIEŻY W SPORCIE KARTINGOWYM</t>
  </si>
  <si>
    <t>GDYŃSKI KLUB KYOKUSHIN-KAN KARTE-DO</t>
  </si>
  <si>
    <t>SPORTOWE SZKOLENIE DZIECI I MŁODZIEŻY W ZAKRESIE KARATE</t>
  </si>
  <si>
    <t>KATS ALPAT</t>
  </si>
  <si>
    <t>ODDZIAŁ PTTK MAR. WOJENNEJ PRZY KLUBIE MAR. WOJENNEJ</t>
  </si>
  <si>
    <t>SPORTOWE SZKOLENIE DZIECI I MŁODZIEŻY W ZAKRESIE PŁYWANIA I PŁYWANIA W PŁETWACH</t>
  </si>
  <si>
    <t>OGNISKO TKKF CHECZ GDYNIA</t>
  </si>
  <si>
    <t>SPORTOWA POLITECHNIKA</t>
  </si>
  <si>
    <t>ORGANIZACJA TURNIEJU KOSZYKÓWKI DZIEWCZĄT GDYNIA CUP 2014</t>
  </si>
  <si>
    <t>STOWARZYSZENIE KLUB PIŁKARKI KP GDYNIA</t>
  </si>
  <si>
    <t xml:space="preserve">SPORTOWE SZKOLENIE DZIECI I MŁODZIEŻY W ZAKRESIE PIŁKI RĘCZNEJ </t>
  </si>
  <si>
    <t>SZKOLENIE DZIECI I MŁODZIEŻY W RAMACH ZAJĘĆ REKREACYJNYCH Z ZAKRESU PIŁKI SIATKOWEJ</t>
  </si>
  <si>
    <t xml:space="preserve">SPORTOWE SZKOLENIE DZIECI I MŁODZIEŻY W ZAKRESIE PŁYWANIA </t>
  </si>
  <si>
    <t>XXII MISTRZOSTWA POMORZA W JUDO DZIECI IM. WIESŁAWA SAWICKIEGO I KOMANDORA STANISŁAWA FILIPIAKA</t>
  </si>
  <si>
    <t>SPORTOWE SZKOLENIE DZIECI I MŁODZIEŻY W ZAKRESIE PODNOSZENIA CIĘŻARÓW</t>
  </si>
  <si>
    <t>ŚRODKI NIEROZDYSPONOWANE</t>
  </si>
  <si>
    <t>KLUB LEKKOATLETYCZNY GDYNIA</t>
  </si>
  <si>
    <t>OPIEKA HOSPICYJNA DLA DZIECI</t>
  </si>
  <si>
    <t>PROWADZENIE PORADNI OPIEKI PALIATYWNEJ</t>
  </si>
  <si>
    <t>ZAKUP SPRZĘTU MEDYCZNEGO (RADY DZIELNIC)</t>
  </si>
  <si>
    <t>DOFINANSOWANIE DZIAŁALNOŚCI HOSPICJUM (RADY DZIELNIC)</t>
  </si>
  <si>
    <t>AKADEMIA WALKI Z RAKIEM</t>
  </si>
  <si>
    <t>ODWAŻNI WYGRYWAJĄ "PROFILAKTYKA RAKA JĄDRA"</t>
  </si>
  <si>
    <t>STOWARZYSZENIE ROZWOJU ZAWODOWEGO I OSOBISTEGO "ZIELONA MYŚL"</t>
  </si>
  <si>
    <t>STOWARZYSZENIE ABSTYNENTA KLUBU KROKUS W GDYNI</t>
  </si>
  <si>
    <t>KLUB HOKEJA PODWODNEGO ORKA GDYNIA</t>
  </si>
  <si>
    <t>PROFILAKTYKA PRZEZ SPORT</t>
  </si>
  <si>
    <t>KLUB KOLARSKI TREK</t>
  </si>
  <si>
    <t>STOWARZYSZENIE NA RZECZ DZIECI I MŁODZIEŻY "VITAWA"</t>
  </si>
  <si>
    <t>PROWADZENIE ŚWIET.SOCJOT. KOLOROWY SWIAT DZIECI PRZY UL. WICZLIŃSKIEJ 93  ( SP 37)</t>
  </si>
  <si>
    <t>STOWARZYSZENIE SPOŁECZNEJ EDUKACJI "NON STOP" W GDYNI</t>
  </si>
  <si>
    <t xml:space="preserve">PROWADZENIE SWIET.SOCJOT. : ŚWIATŁOWCÓW- KROK PO KROKU ZDOBYWANIE UMIEJĘTNOŚCI SPOŁECZNYCH PRZEZ 4 PORY ROKU. </t>
  </si>
  <si>
    <t>GDYŃSKIE STOWARZYSZENIE FAMILIA W GDYNI</t>
  </si>
  <si>
    <t>PROWADZENIE ŚWIET.SOCJOT. FAMILIA II DLA DZIECI I MŁODZIEŻY Z DZIELNICY KARWINY W GDYNI</t>
  </si>
  <si>
    <t>STOWARZYSZENIE NA RZECZ WSPIERANIA I ROZWOJU RODZINY PERSPEKTYWA  W GDYNI</t>
  </si>
  <si>
    <t>PROWADZENIE ŚWIET.SOCJOT. "SOCJO" PRZY SP 6  W GDYNI  UL. CECHOWA  22</t>
  </si>
  <si>
    <t>PROWADZENIE ŚWIETLICY SOCJOTERAPEUTYCZNEJ WESOŁE BUZIAKI PRZY SP 16 UL. CHABROWA 43</t>
  </si>
  <si>
    <t>STOWARZYSZENIE ROZWOJU ZAWODOWEGO I OSOBISTEGO "ZIELONA MYŚL" W GDYNI</t>
  </si>
  <si>
    <t>STOWARZYSZENIE  "REGIONALNE CENTRUM WSPARCIA SPOŁECZNEGO" W GDYNI</t>
  </si>
  <si>
    <t>GDYŃSKIE STOWARZYSZENIE ŚWIETEGO MIKOŁAJA  BISKUPA W GDYNI</t>
  </si>
  <si>
    <t xml:space="preserve">PROWADZENIE ŚWIET.SOCJOT. W DZIELNICY GDYNIA-CHYLONIA    UL. ŚW. MIKOŁAJA 1   </t>
  </si>
  <si>
    <t>FUNDACJA ZMIAN SPOŁECZNYCH KREATYWNI  W GDYNI.</t>
  </si>
  <si>
    <t xml:space="preserve">PROWADZENIE ŚWIETLICY SOCJOTERAPEUTYCZNEJ  W GDYNI DABROWIE UL. NAGIETKOWA KREATYWNI </t>
  </si>
  <si>
    <t>FUNDACJA ZMIAN SPOŁECZNYCH KREATYWNI  W GDYNI</t>
  </si>
  <si>
    <t xml:space="preserve">PROWADZENIE ŚWIETLICY SOCJOTERAPEUTYCZNEJ  W GDYNI OKSYWIE UL. PŁK.DĄBKA . KREATYWNI </t>
  </si>
  <si>
    <t xml:space="preserve">PROWADZENIE ŚWIET.SOCJOT.-POD SŁOŃCEM  UL. ABRAHAMA 82    </t>
  </si>
  <si>
    <t xml:space="preserve">PROWADZENIE ŚWIET.SOCJOT. WYSPA W GDYNI \UL. PORTOWA 3     </t>
  </si>
  <si>
    <t xml:space="preserve">PROWADZENIE ŚWIET.SOCJOT. NA WITOMINIE UL. WIDNA 8    </t>
  </si>
  <si>
    <t>STOWARYSZENIE  TRAFFIC DESIGN</t>
  </si>
  <si>
    <t>STOWARZYSZENIE ŚW. MIKOŁAJA BISKUPA</t>
  </si>
  <si>
    <t>FUNDACJA PORT ROZWOJU</t>
  </si>
  <si>
    <t>FUNDACJA OKONAKINO</t>
  </si>
  <si>
    <t>SCENA SPOŁECZNA</t>
  </si>
  <si>
    <t>PROWADZENIE WARSZTATÓW Z SITODRUKU</t>
  </si>
  <si>
    <t>100-LETNIA CHYLONIA W OBIEKTYWIE</t>
  </si>
  <si>
    <t>ŚWIROWISKO</t>
  </si>
  <si>
    <t>AKADEMIA PLANETE+ DOC PATRZ I DZIAŁAJ!/KINO INFOBOX</t>
  </si>
  <si>
    <t>GDYŃSKI FESTIWAL KULTURY STUDENCKIEJ DELFINALIA 2014</t>
  </si>
  <si>
    <t>PIKNIK OTWARTYCH TECHNOLOGII</t>
  </si>
  <si>
    <t xml:space="preserve">WARSZTATY LABTOPOWE, EKSPERYMENTALNE STUDIO DŹWIĘKOWE MIASTA GDYNIA </t>
  </si>
  <si>
    <t xml:space="preserve">MORSKI FESTYN Z OKAZJI ŚWIĘTA WOJSKA POLSKIEGO </t>
  </si>
  <si>
    <t>ŚPIEWAĆ KAŻDY MOŻE - WARSZTATY WOKALNE DLA MIESZKANCÓW GDYNI</t>
  </si>
  <si>
    <t>TEATR ZAJECHAŁ W GDYNI 2014</t>
  </si>
  <si>
    <t>GDYNIA OPOWIADA</t>
  </si>
  <si>
    <t>EN MARGE</t>
  </si>
  <si>
    <t>OBRAZ + RUCH</t>
  </si>
  <si>
    <t>MEWA LITERACKA</t>
  </si>
  <si>
    <t>PIANO DAY U MUZYK'UFF</t>
  </si>
  <si>
    <t>TYLKO ECHO - PAMIĘCI HENRYKA JABŁOŃSKIEGO</t>
  </si>
  <si>
    <t>UPOWSZECHNIANIE KULTURY MUZYCZNEJ WŚÓD MIESZKAŃCÓW GDYNI I OKOLIC</t>
  </si>
  <si>
    <t>V WOJEWÓDZKI PRZEGLĄD POEZJI I PIOSENKI ANGIELSKIEJ MY FAVOURITE THINGS</t>
  </si>
  <si>
    <t xml:space="preserve">X MIEMIECKOJĘZYCZNY SZKOLNY FESTIWAL TEATRALNY </t>
  </si>
  <si>
    <t>VII PRZEGLĄD AMATORSKICH FILMÓW UCZNIOWSKICH ALBATROSY</t>
  </si>
  <si>
    <t>13.POMORSKIE WARSZTATY FILMOWE</t>
  </si>
  <si>
    <t>DIALOGI ZE SZTUKĄ - POLSKA W EUROPIE, EUROPA W POLSCE</t>
  </si>
  <si>
    <t xml:space="preserve">GDYŃSKI FESTIWAL CHÓRÓW AKADEMICKICH 2014 </t>
  </si>
  <si>
    <t xml:space="preserve">WIECZORY ORGANOWE U ŚW. ANDRZEJA </t>
  </si>
  <si>
    <t xml:space="preserve">TEATRZYK ZAJECHAŁ DO GDYNI </t>
  </si>
  <si>
    <t xml:space="preserve">SESJA POPULARNO-NAUKOWA PT. WYSIEDLENIA POLAKÓW Z GDYNI W LATACH 1939/1945 PRZEZ OKUPANTA NIEMIECKIEGO </t>
  </si>
  <si>
    <t>WYSTAWA MULTIMEDIALNA GDYNIA 2014</t>
  </si>
  <si>
    <t>GDYŃSKIE IMPRESJE MUZYCZNE 2014</t>
  </si>
  <si>
    <t xml:space="preserve">POŁUDNIOWE SPOTKANIA MUZYCZNE </t>
  </si>
  <si>
    <t xml:space="preserve">XIV EDYCJA PROGRAMU SPOŁECZNEGO MISTRZ MOWY POLSKIEJ </t>
  </si>
  <si>
    <t>PIF PAF MUSIC FESTIWAL 2014</t>
  </si>
  <si>
    <t>WYDANIE ROCZNIKA GDYŃSKIEGO NR 26</t>
  </si>
  <si>
    <t>SCENO-SFERA</t>
  </si>
  <si>
    <t>WYSTAWY I WARSZTATY PLASTYCZNE</t>
  </si>
  <si>
    <t>KRAKOWSKI SALON POEZJI W GDYNI</t>
  </si>
  <si>
    <t xml:space="preserve">KULTYWOWANIE PIEŚNI I TAŃCÓW KASZUBSKICH POPRZEZ DZIAŁALNOŚĆ ZESPOŁU PIEŚNI I TAŃCA GDYNIA </t>
  </si>
  <si>
    <t>KULTYWOWANIE KULTURY KASZUBSKIEJ POPRZEZ DZIAŁALNOŚĆ CHÓRU MĘSKIEGO DZWON KASZUBSKI</t>
  </si>
  <si>
    <t>DZIAŁALNOŚĆ OŚRODKA KULTURY KASZUBSKO-POMORSKIEJ W GDYNI</t>
  </si>
  <si>
    <t xml:space="preserve">MUZYCZNA RECEPTA - ZAJĘCIA DLA DZIECI NIEPEŁNOSPRAWNYCH </t>
  </si>
  <si>
    <t>DZIAŁALNOŚĆ REWALIDACYJNA, REHABILITACYJNA, TERAPEUTYCZNA, EDUKACYJNA: PROWADZENIE ZAJĘĆ METODĄ DOGOTERAPII W FUNDACJI DOGTOR ORAZ PLACÓWKACH WSPÓŁPRACUJĄCYCH</t>
  </si>
  <si>
    <t>FUNDACJA OCHRONY PRAW DZIECKA ANGEL</t>
  </si>
  <si>
    <t>POPRAWA SPRAWNOŚCI FIZYCZNEJ I PSYCHICZNEJ DZIECI, MŁODZIEŻY NIEPEŁNOSPRAWNEJ</t>
  </si>
  <si>
    <t>FUNDACJA SZKWAŁ - MORZE DLA MŁODZIEŻY</t>
  </si>
  <si>
    <t>ŻEGLARSTWO SPORTEM DLA NIEPEŁNOSPRAWNYCH 2014</t>
  </si>
  <si>
    <t>ENGLISH FOR US 2014</t>
  </si>
  <si>
    <t>GDYŃSKIE STOWARZYSZENIE OSÓB NIESŁYSZĄCYCH ICH RODZIN I PRZYJACIÓŁ EFFETHA</t>
  </si>
  <si>
    <t>KLUB SPORTOWY NIEPEŁNOSPRAWNYCH START-GDYNIA</t>
  </si>
  <si>
    <t>OGÓLNOPOLSKIE ZAWODY SPORTOWE OSÓB Z NIEPEŁNOSPRAWNOŚCIĄ</t>
  </si>
  <si>
    <t xml:space="preserve">SPORT WYCZYNOWY OSÓB NIEPEŁNOSPRAWNYCH </t>
  </si>
  <si>
    <t>POLSKI ZWIĄZEK NIEWIDOMYCH, OKRĘG POMORSKI, KOŁO POWIATOWE W GDYNI</t>
  </si>
  <si>
    <t>POLSKIE STOWARZYSZENIE NA RZECZ OSÓB Z UPOŚLEDZENIEM UMYSŁOWYM KOŁO W GDYNI</t>
  </si>
  <si>
    <t>STUDIO TERAPII PRZEZ TEATR ZESPOŁU BRO</t>
  </si>
  <si>
    <t>POLSKIE TOWARZYSTWO LARYNGEKTOMOWANYCH</t>
  </si>
  <si>
    <t>POLSKIE TOWARZYSTWO STWARDNIENIA ROZSIANEGO ODDZIAŁ POMORSKI KOŁO W GDYNI</t>
  </si>
  <si>
    <t>UTRZYMANIE SPRAWNOŚCI PSYCHICZNEJ I INTEGRACJA OSÓB CHORYCH NA STWARDNIENIE ROZSIANE, MIESZKAŃCÓW GDYNI</t>
  </si>
  <si>
    <t>POLSKIE TOWARZYSTWO WALKI Z MUKOWISCYDOZĄ O. W GDAŃSKU</t>
  </si>
  <si>
    <t>DOMOWA REHABILITACJA CHORYCH NA MUKOWISCYDOZĘ</t>
  </si>
  <si>
    <t>ŻYC RAZEM - PROGRAM KOMPLEKSOWEGO WSPARCIA DLA DOROSŁYCH OSÓB Z AUTYZMEM I ZABURZENIAMI POKREWNYMI</t>
  </si>
  <si>
    <t>PROWADZENIE DZIAŁAŃ NA RZECZ REHABILITACJI, PROFILAKTYKI RAKA PIERSI, ZAPOBIEGANIU OBRZĘKU LIMFATYCZNEGO - KONTYNUACJA ZADANIA</t>
  </si>
  <si>
    <t>PONIEDZIAŁEK Z INTEGRACJĄ… I NIE TYLKO</t>
  </si>
  <si>
    <t xml:space="preserve">ZWIĄZEK INWALIDÓW WOJENNYCH RP O.GDYNIA </t>
  </si>
  <si>
    <t>POMOC OSOBOM NIEPEŁNOSPRAWNYM ZRZESZONYM W ZIW W GDYNI</t>
  </si>
  <si>
    <t>FUNDACJA NASZA RODZINA</t>
  </si>
  <si>
    <t>GDAŃSKA FUNDACJA INOWACJI SOPŁECZNEJ</t>
  </si>
  <si>
    <t>PROWADZENIE PLACÓWKI SOCJOTERAPEUTYCZNEJ GFIS</t>
  </si>
  <si>
    <t>GDYŃSKA SPÓŁDZIENIA SOCJALNA RAZEM</t>
  </si>
  <si>
    <t>STOWARZYSZENIE AGAPE</t>
  </si>
  <si>
    <t>STOWARZYSZENIE AGAPE - SCHRONISKO</t>
  </si>
  <si>
    <t>PROWADZENIE SCHRONISKA DLA BEZDOMNYCH PRZEZ STOW.ALTER - EGO</t>
  </si>
  <si>
    <t>PROWADZENIE SCHRONISKA Z FUNKCJĄ INTERWENCYJNEGO PUNKTU NOCLEGOWEGO DLA OS.W ST.NIETRZEńWOŚCI</t>
  </si>
  <si>
    <t>POMORSKIE FORUM NA RZECZ WYCHODZENIA Z BEZDOMNOŚĆI</t>
  </si>
  <si>
    <t>POLSKIE STOWARZYSZENIE NA RZECZ OS. Z UPOŚLEDZENIEM UMYSŁOWYM KOŁO, STOWARZYSZENIE OSÓB Z WADAMI SŁUCHU CISZA, FUNDACJA ADAPA, CARITAS GDAŃSK, FUNDACJA SPRAWNI INACZEJ</t>
  </si>
  <si>
    <t xml:space="preserve"> WARSZTATY TERAPII ZAJĘCIOWEJ</t>
  </si>
  <si>
    <t>ZWIĄZEK STOWARZYSZEŃ POMORSKI BANK ŻYWNOŚCI</t>
  </si>
  <si>
    <t xml:space="preserve"> WSPIERANIE SAMOTNYCH MATEK I RODZIN UBOGICH</t>
  </si>
  <si>
    <t>STOWARZYSZENIE GAUDIUM VITAE</t>
  </si>
  <si>
    <t>DNI OTWARTE DLA DZIECI Z DZIELNICY</t>
  </si>
  <si>
    <t>GDYŃSKA AKADEMIA MŁODYCH</t>
  </si>
  <si>
    <t>" A JA CHCĘ BYĆ …"</t>
  </si>
  <si>
    <t>"DOBRO WYPIERA ZŁO NA CHYLONI"</t>
  </si>
  <si>
    <t>"JESTEM WAŻNY  - DBAM O SIEBIE"</t>
  </si>
  <si>
    <t>NAUKA, EDUKACJA, OŚWIATA I WYCHOWANIE</t>
  </si>
  <si>
    <t>MŁODA INFORMATYCZNA GDYNIA</t>
  </si>
  <si>
    <t>HARCERSKI PROGRAM WYCHOWAWCZY - KU PRZYSZŁOŚCI</t>
  </si>
  <si>
    <t>Załącznik nr 10</t>
  </si>
  <si>
    <r>
      <t>GDYŃSKIE TOWARZYSTWO PIŁKI RĘCZNEJ</t>
    </r>
    <r>
      <rPr>
        <b/>
        <sz val="8"/>
        <rFont val="Arial"/>
        <family val="2"/>
      </rPr>
      <t xml:space="preserve">  </t>
    </r>
  </si>
  <si>
    <r>
      <t xml:space="preserve">PROWADZENIE ŚWIET.SOCJOT. DLA DZIECI I MŁODZIEŻY Z DZIELNICY GRABÓWEK W GDYNI      </t>
    </r>
    <r>
      <rPr>
        <b/>
        <sz val="8"/>
        <rFont val="Arial"/>
        <family val="2"/>
      </rPr>
      <t xml:space="preserve">      </t>
    </r>
    <r>
      <rPr>
        <sz val="8"/>
        <rFont val="Arial"/>
        <family val="2"/>
      </rPr>
      <t xml:space="preserve">                     </t>
    </r>
  </si>
  <si>
    <r>
      <t xml:space="preserve">PROWADZENIE ŚWIET.SOCJOT.W DZIELNICY GDYNIA REDŁOWO UL. CYLKOWSKIEGO </t>
    </r>
    <r>
      <rPr>
        <b/>
        <sz val="8"/>
        <rFont val="Arial"/>
        <family val="2"/>
      </rPr>
      <t xml:space="preserve"> </t>
    </r>
  </si>
  <si>
    <t xml:space="preserve">FLASHBACK FESTIWAL 2014 - PRZEGLĄD TWÓRCZOŚCI LOKALNEJ </t>
  </si>
</sst>
</file>

<file path=xl/styles.xml><?xml version="1.0" encoding="utf-8"?>
<styleSheet xmlns="http://schemas.openxmlformats.org/spreadsheetml/2006/main">
  <numFmts count="6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"/>
    <numFmt numFmtId="171" formatCode="#,##0.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00%"/>
    <numFmt numFmtId="181" formatCode="0.000000000"/>
    <numFmt numFmtId="182" formatCode="yy\-mm\-dd"/>
    <numFmt numFmtId="183" formatCode="dd\-mmm\-yy"/>
    <numFmt numFmtId="184" formatCode="dd\-mmm"/>
    <numFmt numFmtId="185" formatCode="mmm\-yy"/>
    <numFmt numFmtId="186" formatCode="yy\-mm\-dd\ hh:mm"/>
    <numFmt numFmtId="187" formatCode="#,##0.0000"/>
    <numFmt numFmtId="188" formatCode="#,##0.0\ _z_ł;[Red]\-#,##0.0\ _z_ł"/>
    <numFmt numFmtId="189" formatCode="#,##0.00000"/>
    <numFmt numFmtId="190" formatCode="#,##0.000"/>
    <numFmt numFmtId="191" formatCode="0.000"/>
    <numFmt numFmtId="192" formatCode="0.0000000"/>
    <numFmt numFmtId="193" formatCode="0.00000"/>
    <numFmt numFmtId="194" formatCode="0.0000"/>
    <numFmt numFmtId="195" formatCode="0.0000%"/>
    <numFmt numFmtId="196" formatCode="0.00000%"/>
    <numFmt numFmtId="197" formatCode="0.000000%"/>
    <numFmt numFmtId="198" formatCode="0.0000000%"/>
    <numFmt numFmtId="199" formatCode="d\-mmm\-yy"/>
    <numFmt numFmtId="200" formatCode="_-* #,##0.0\ _z_ł_-;\-* #,##0.0\ _z_ł_-;_-* &quot;-&quot;??\ _z_ł_-;_-@_-"/>
    <numFmt numFmtId="201" formatCode="_-* #,##0\ _z_ł_-;\-* #,##0\ _z_ł_-;_-* &quot;-&quot;??\ _z_ł_-;_-@_-"/>
    <numFmt numFmtId="202" formatCode="###,###.#"/>
    <numFmt numFmtId="203" formatCode="###,###.0"/>
    <numFmt numFmtId="204" formatCode="###,###.##"/>
    <numFmt numFmtId="205" formatCode="###,###"/>
    <numFmt numFmtId="206" formatCode="#,##0_ ;\-#,##0\ "/>
    <numFmt numFmtId="207" formatCode="d/mm"/>
    <numFmt numFmtId="208" formatCode="mmmm\ yy"/>
    <numFmt numFmtId="209" formatCode="d\ mmmm\ yyyy"/>
    <numFmt numFmtId="210" formatCode="mmm/yyyy"/>
    <numFmt numFmtId="211" formatCode="mmm\ yy"/>
    <numFmt numFmtId="212" formatCode="###,###.\O"/>
    <numFmt numFmtId="213" formatCode="###.0"/>
    <numFmt numFmtId="214" formatCode="###,###.00"/>
    <numFmt numFmtId="215" formatCode="[$-415]d\ mmmm\ yyyy"/>
    <numFmt numFmtId="216" formatCode="00\-000"/>
    <numFmt numFmtId="217" formatCode="d/mm/yyyy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8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1" fillId="0" borderId="0" xfId="55" applyFont="1" applyAlignment="1">
      <alignment horizontal="center" vertical="top"/>
      <protection/>
    </xf>
    <xf numFmtId="0" fontId="21" fillId="0" borderId="0" xfId="55" applyFont="1" applyAlignment="1">
      <alignment vertical="center"/>
      <protection/>
    </xf>
    <xf numFmtId="0" fontId="21" fillId="0" borderId="0" xfId="55" applyFont="1" applyAlignment="1">
      <alignment horizontal="right" vertical="center"/>
      <protection/>
    </xf>
    <xf numFmtId="0" fontId="24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top"/>
    </xf>
    <xf numFmtId="9" fontId="21" fillId="0" borderId="1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/>
    </xf>
    <xf numFmtId="0" fontId="21" fillId="0" borderId="12" xfId="0" applyFont="1" applyBorder="1" applyAlignment="1">
      <alignment vertical="top"/>
    </xf>
    <xf numFmtId="0" fontId="21" fillId="0" borderId="11" xfId="0" applyFont="1" applyBorder="1" applyAlignment="1">
      <alignment vertical="top" wrapText="1"/>
    </xf>
    <xf numFmtId="3" fontId="25" fillId="0" borderId="0" xfId="0" applyNumberFormat="1" applyFont="1" applyFill="1" applyBorder="1" applyAlignment="1">
      <alignment/>
    </xf>
    <xf numFmtId="9" fontId="21" fillId="0" borderId="13" xfId="0" applyNumberFormat="1" applyFont="1" applyFill="1" applyBorder="1" applyAlignment="1">
      <alignment vertical="center"/>
    </xf>
    <xf numFmtId="0" fontId="21" fillId="0" borderId="14" xfId="0" applyFont="1" applyBorder="1" applyAlignment="1">
      <alignment vertical="top"/>
    </xf>
    <xf numFmtId="9" fontId="21" fillId="0" borderId="15" xfId="0" applyNumberFormat="1" applyFont="1" applyFill="1" applyBorder="1" applyAlignment="1">
      <alignment vertical="center"/>
    </xf>
    <xf numFmtId="0" fontId="21" fillId="0" borderId="16" xfId="0" applyFont="1" applyBorder="1" applyAlignment="1">
      <alignment vertical="top"/>
    </xf>
    <xf numFmtId="0" fontId="21" fillId="0" borderId="0" xfId="0" applyFont="1" applyAlignment="1">
      <alignment/>
    </xf>
    <xf numFmtId="0" fontId="21" fillId="0" borderId="17" xfId="0" applyFont="1" applyBorder="1" applyAlignment="1">
      <alignment vertical="top"/>
    </xf>
    <xf numFmtId="0" fontId="21" fillId="0" borderId="18" xfId="0" applyFont="1" applyBorder="1" applyAlignment="1">
      <alignment vertical="top"/>
    </xf>
    <xf numFmtId="0" fontId="21" fillId="0" borderId="19" xfId="0" applyFont="1" applyBorder="1" applyAlignment="1">
      <alignment vertical="top"/>
    </xf>
    <xf numFmtId="0" fontId="21" fillId="0" borderId="20" xfId="0" applyFont="1" applyBorder="1" applyAlignment="1">
      <alignment vertical="top"/>
    </xf>
    <xf numFmtId="0" fontId="21" fillId="0" borderId="21" xfId="0" applyFont="1" applyBorder="1" applyAlignment="1">
      <alignment vertical="top"/>
    </xf>
    <xf numFmtId="0" fontId="21" fillId="0" borderId="22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23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21" fillId="0" borderId="0" xfId="0" applyFont="1" applyBorder="1" applyAlignment="1">
      <alignment vertical="top"/>
    </xf>
    <xf numFmtId="3" fontId="21" fillId="0" borderId="0" xfId="0" applyNumberFormat="1" applyFont="1" applyAlignment="1">
      <alignment/>
    </xf>
    <xf numFmtId="0" fontId="21" fillId="0" borderId="18" xfId="0" applyFont="1" applyFill="1" applyBorder="1" applyAlignment="1">
      <alignment vertical="top"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0" fontId="21" fillId="0" borderId="24" xfId="0" applyFont="1" applyBorder="1" applyAlignment="1">
      <alignment vertical="top"/>
    </xf>
    <xf numFmtId="9" fontId="21" fillId="0" borderId="25" xfId="0" applyNumberFormat="1" applyFont="1" applyFill="1" applyBorder="1" applyAlignment="1">
      <alignment vertical="center"/>
    </xf>
    <xf numFmtId="0" fontId="21" fillId="0" borderId="16" xfId="0" applyFont="1" applyFill="1" applyBorder="1" applyAlignment="1">
      <alignment vertical="top"/>
    </xf>
    <xf numFmtId="0" fontId="21" fillId="0" borderId="26" xfId="0" applyFont="1" applyBorder="1" applyAlignment="1">
      <alignment vertical="top"/>
    </xf>
    <xf numFmtId="3" fontId="21" fillId="0" borderId="0" xfId="55" applyNumberFormat="1" applyFont="1" applyAlignment="1">
      <alignment vertical="center"/>
      <protection/>
    </xf>
    <xf numFmtId="0" fontId="21" fillId="0" borderId="0" xfId="55" applyFont="1" applyAlignment="1">
      <alignment vertical="top"/>
      <protection/>
    </xf>
    <xf numFmtId="0" fontId="24" fillId="0" borderId="0" xfId="55" applyFont="1" applyAlignment="1">
      <alignment vertical="center"/>
      <protection/>
    </xf>
    <xf numFmtId="0" fontId="21" fillId="0" borderId="11" xfId="0" applyFont="1" applyBorder="1" applyAlignment="1">
      <alignment vertical="center" wrapText="1"/>
    </xf>
    <xf numFmtId="3" fontId="21" fillId="0" borderId="14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 wrapText="1"/>
    </xf>
    <xf numFmtId="0" fontId="25" fillId="0" borderId="0" xfId="55" applyFont="1" applyAlignment="1">
      <alignment vertical="center"/>
      <protection/>
    </xf>
    <xf numFmtId="3" fontId="21" fillId="0" borderId="11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21" fillId="0" borderId="27" xfId="0" applyFont="1" applyBorder="1" applyAlignment="1">
      <alignment vertical="center" wrapText="1"/>
    </xf>
    <xf numFmtId="0" fontId="21" fillId="0" borderId="12" xfId="0" applyFont="1" applyBorder="1" applyAlignment="1">
      <alignment vertical="center"/>
    </xf>
    <xf numFmtId="3" fontId="21" fillId="0" borderId="28" xfId="0" applyNumberFormat="1" applyFont="1" applyBorder="1" applyAlignment="1">
      <alignment vertical="center"/>
    </xf>
    <xf numFmtId="0" fontId="21" fillId="0" borderId="11" xfId="0" applyFont="1" applyBorder="1" applyAlignment="1">
      <alignment vertical="top"/>
    </xf>
    <xf numFmtId="0" fontId="21" fillId="0" borderId="29" xfId="0" applyFont="1" applyBorder="1" applyAlignment="1">
      <alignment vertical="top"/>
    </xf>
    <xf numFmtId="0" fontId="21" fillId="0" borderId="11" xfId="0" applyFont="1" applyFill="1" applyBorder="1" applyAlignment="1">
      <alignment vertical="center" wrapText="1"/>
    </xf>
    <xf numFmtId="0" fontId="21" fillId="0" borderId="0" xfId="0" applyFont="1" applyBorder="1" applyAlignment="1">
      <alignment wrapText="1"/>
    </xf>
    <xf numFmtId="3" fontId="21" fillId="0" borderId="30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 wrapText="1"/>
    </xf>
    <xf numFmtId="3" fontId="21" fillId="0" borderId="31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vertical="top"/>
    </xf>
    <xf numFmtId="0" fontId="21" fillId="0" borderId="15" xfId="0" applyFont="1" applyBorder="1" applyAlignment="1">
      <alignment vertical="center" wrapText="1"/>
    </xf>
    <xf numFmtId="0" fontId="21" fillId="0" borderId="22" xfId="0" applyFont="1" applyBorder="1" applyAlignment="1">
      <alignment vertical="top"/>
    </xf>
    <xf numFmtId="3" fontId="21" fillId="0" borderId="32" xfId="0" applyNumberFormat="1" applyFont="1" applyBorder="1" applyAlignment="1">
      <alignment vertical="center"/>
    </xf>
    <xf numFmtId="0" fontId="27" fillId="0" borderId="22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3" fontId="21" fillId="0" borderId="14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21" fillId="0" borderId="32" xfId="0" applyNumberFormat="1" applyFont="1" applyFill="1" applyBorder="1" applyAlignment="1">
      <alignment vertical="center"/>
    </xf>
    <xf numFmtId="0" fontId="21" fillId="0" borderId="28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3" fontId="21" fillId="0" borderId="34" xfId="54" applyNumberFormat="1" applyFont="1" applyFill="1" applyBorder="1" applyAlignment="1">
      <alignment horizontal="right" vertical="center" wrapText="1"/>
      <protection/>
    </xf>
    <xf numFmtId="3" fontId="21" fillId="0" borderId="10" xfId="54" applyNumberFormat="1" applyFont="1" applyFill="1" applyBorder="1" applyAlignment="1">
      <alignment horizontal="right" vertical="center" wrapText="1"/>
      <protection/>
    </xf>
    <xf numFmtId="0" fontId="21" fillId="0" borderId="0" xfId="0" applyFont="1" applyBorder="1" applyAlignment="1">
      <alignment vertical="center" wrapText="1"/>
    </xf>
    <xf numFmtId="3" fontId="21" fillId="0" borderId="10" xfId="54" applyNumberFormat="1" applyFont="1" applyFill="1" applyBorder="1" applyAlignment="1">
      <alignment horizontal="right" vertical="center" wrapText="1"/>
      <protection/>
    </xf>
    <xf numFmtId="3" fontId="21" fillId="0" borderId="17" xfId="0" applyNumberFormat="1" applyFont="1" applyBorder="1" applyAlignment="1">
      <alignment vertical="center"/>
    </xf>
    <xf numFmtId="0" fontId="21" fillId="0" borderId="10" xfId="0" applyFont="1" applyFill="1" applyBorder="1" applyAlignment="1">
      <alignment vertical="top"/>
    </xf>
    <xf numFmtId="0" fontId="21" fillId="0" borderId="23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3" fontId="21" fillId="0" borderId="28" xfId="0" applyNumberFormat="1" applyFont="1" applyFill="1" applyBorder="1" applyAlignment="1">
      <alignment vertical="center"/>
    </xf>
    <xf numFmtId="0" fontId="21" fillId="0" borderId="33" xfId="0" applyFont="1" applyBorder="1" applyAlignment="1">
      <alignment vertical="top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36" xfId="0" applyFont="1" applyBorder="1" applyAlignment="1">
      <alignment vertical="top"/>
    </xf>
    <xf numFmtId="0" fontId="21" fillId="0" borderId="24" xfId="0" applyFont="1" applyBorder="1" applyAlignment="1">
      <alignment vertical="center" wrapText="1"/>
    </xf>
    <xf numFmtId="0" fontId="21" fillId="0" borderId="36" xfId="0" applyFont="1" applyBorder="1" applyAlignment="1">
      <alignment vertical="center" wrapText="1"/>
    </xf>
    <xf numFmtId="3" fontId="21" fillId="0" borderId="37" xfId="0" applyNumberFormat="1" applyFont="1" applyBorder="1" applyAlignment="1">
      <alignment vertical="center"/>
    </xf>
    <xf numFmtId="0" fontId="21" fillId="0" borderId="11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/>
    </xf>
    <xf numFmtId="3" fontId="21" fillId="0" borderId="25" xfId="0" applyNumberFormat="1" applyFont="1" applyBorder="1" applyAlignment="1">
      <alignment vertical="center"/>
    </xf>
    <xf numFmtId="0" fontId="21" fillId="0" borderId="16" xfId="0" applyFont="1" applyBorder="1" applyAlignment="1">
      <alignment vertical="center" wrapText="1"/>
    </xf>
    <xf numFmtId="0" fontId="21" fillId="0" borderId="0" xfId="55" applyFont="1" applyFill="1" applyAlignment="1">
      <alignment vertical="center"/>
      <protection/>
    </xf>
    <xf numFmtId="3" fontId="21" fillId="0" borderId="15" xfId="0" applyNumberFormat="1" applyFont="1" applyBorder="1" applyAlignment="1">
      <alignment vertical="center"/>
    </xf>
    <xf numFmtId="3" fontId="21" fillId="0" borderId="38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3" fontId="21" fillId="0" borderId="39" xfId="0" applyNumberFormat="1" applyFont="1" applyBorder="1" applyAlignment="1">
      <alignment vertical="center"/>
    </xf>
    <xf numFmtId="0" fontId="21" fillId="0" borderId="36" xfId="0" applyFont="1" applyFill="1" applyBorder="1" applyAlignment="1">
      <alignment vertical="center" wrapText="1"/>
    </xf>
    <xf numFmtId="3" fontId="21" fillId="0" borderId="14" xfId="53" applyNumberFormat="1" applyFont="1" applyBorder="1" applyAlignment="1">
      <alignment vertical="center"/>
      <protection/>
    </xf>
    <xf numFmtId="3" fontId="21" fillId="0" borderId="10" xfId="53" applyNumberFormat="1" applyFont="1" applyBorder="1" applyAlignment="1">
      <alignment horizontal="right" vertical="center"/>
      <protection/>
    </xf>
    <xf numFmtId="3" fontId="21" fillId="0" borderId="10" xfId="53" applyNumberFormat="1" applyFont="1" applyBorder="1" applyAlignment="1">
      <alignment vertical="center"/>
      <protection/>
    </xf>
    <xf numFmtId="3" fontId="21" fillId="0" borderId="0" xfId="53" applyNumberFormat="1" applyFont="1" applyBorder="1" applyAlignment="1">
      <alignment vertical="center"/>
      <protection/>
    </xf>
    <xf numFmtId="0" fontId="21" fillId="0" borderId="11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39" xfId="0" applyFont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2" xfId="0" applyFont="1" applyBorder="1" applyAlignment="1">
      <alignment vertical="top"/>
    </xf>
    <xf numFmtId="0" fontId="21" fillId="0" borderId="22" xfId="0" applyFont="1" applyBorder="1" applyAlignment="1">
      <alignment horizontal="center" vertical="top"/>
    </xf>
    <xf numFmtId="0" fontId="21" fillId="0" borderId="34" xfId="0" applyFont="1" applyBorder="1" applyAlignment="1">
      <alignment vertical="center" wrapText="1"/>
    </xf>
    <xf numFmtId="0" fontId="21" fillId="0" borderId="35" xfId="0" applyFont="1" applyBorder="1" applyAlignment="1">
      <alignment vertical="top"/>
    </xf>
    <xf numFmtId="0" fontId="21" fillId="0" borderId="23" xfId="0" applyFont="1" applyBorder="1" applyAlignment="1">
      <alignment vertical="top"/>
    </xf>
    <xf numFmtId="3" fontId="21" fillId="0" borderId="40" xfId="0" applyNumberFormat="1" applyFont="1" applyBorder="1" applyAlignment="1">
      <alignment vertical="center"/>
    </xf>
    <xf numFmtId="3" fontId="21" fillId="0" borderId="41" xfId="54" applyNumberFormat="1" applyFont="1" applyFill="1" applyBorder="1" applyAlignment="1">
      <alignment horizontal="right" vertical="center" wrapText="1"/>
      <protection/>
    </xf>
    <xf numFmtId="3" fontId="21" fillId="0" borderId="42" xfId="54" applyNumberFormat="1" applyFont="1" applyFill="1" applyBorder="1" applyAlignment="1">
      <alignment horizontal="right" vertical="center" wrapText="1"/>
      <protection/>
    </xf>
    <xf numFmtId="3" fontId="21" fillId="0" borderId="28" xfId="53" applyNumberFormat="1" applyFont="1" applyBorder="1" applyAlignment="1">
      <alignment vertical="center"/>
      <protection/>
    </xf>
    <xf numFmtId="0" fontId="21" fillId="0" borderId="25" xfId="0" applyFont="1" applyBorder="1" applyAlignment="1">
      <alignment vertical="center" wrapText="1"/>
    </xf>
    <xf numFmtId="3" fontId="21" fillId="0" borderId="43" xfId="0" applyNumberFormat="1" applyFont="1" applyBorder="1" applyAlignment="1">
      <alignment vertical="center"/>
    </xf>
    <xf numFmtId="3" fontId="21" fillId="0" borderId="37" xfId="53" applyNumberFormat="1" applyFont="1" applyBorder="1" applyAlignment="1">
      <alignment vertical="center"/>
      <protection/>
    </xf>
    <xf numFmtId="0" fontId="21" fillId="0" borderId="41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21" fillId="0" borderId="14" xfId="0" applyFont="1" applyBorder="1" applyAlignment="1">
      <alignment vertical="top"/>
    </xf>
    <xf numFmtId="0" fontId="21" fillId="0" borderId="28" xfId="0" applyFont="1" applyBorder="1" applyAlignment="1">
      <alignment vertical="top"/>
    </xf>
    <xf numFmtId="0" fontId="21" fillId="0" borderId="27" xfId="0" applyFont="1" applyBorder="1" applyAlignment="1">
      <alignment vertical="top"/>
    </xf>
    <xf numFmtId="0" fontId="23" fillId="0" borderId="0" xfId="55" applyFont="1" applyAlignment="1">
      <alignment horizontal="center" vertical="center" wrapText="1"/>
      <protection/>
    </xf>
    <xf numFmtId="0" fontId="26" fillId="0" borderId="44" xfId="55" applyFont="1" applyBorder="1" applyAlignment="1">
      <alignment horizontal="center" vertical="center" wrapText="1"/>
      <protection/>
    </xf>
    <xf numFmtId="0" fontId="21" fillId="0" borderId="32" xfId="0" applyFont="1" applyBorder="1" applyAlignment="1">
      <alignment vertical="top"/>
    </xf>
    <xf numFmtId="0" fontId="21" fillId="0" borderId="38" xfId="0" applyFont="1" applyBorder="1" applyAlignment="1">
      <alignment vertical="top"/>
    </xf>
    <xf numFmtId="0" fontId="21" fillId="0" borderId="45" xfId="0" applyFont="1" applyBorder="1" applyAlignment="1">
      <alignment vertical="top"/>
    </xf>
    <xf numFmtId="0" fontId="21" fillId="0" borderId="20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1" fillId="0" borderId="17" xfId="0" applyFont="1" applyBorder="1" applyAlignment="1">
      <alignment vertical="top"/>
    </xf>
    <xf numFmtId="0" fontId="21" fillId="0" borderId="28" xfId="0" applyFont="1" applyBorder="1" applyAlignment="1">
      <alignment vertical="top" wrapText="1"/>
    </xf>
    <xf numFmtId="0" fontId="21" fillId="0" borderId="31" xfId="0" applyFont="1" applyBorder="1" applyAlignment="1">
      <alignment vertical="top" wrapText="1"/>
    </xf>
    <xf numFmtId="0" fontId="28" fillId="0" borderId="0" xfId="55" applyFont="1" applyAlignment="1">
      <alignment horizontal="right" vertical="center"/>
      <protection/>
    </xf>
    <xf numFmtId="0" fontId="29" fillId="0" borderId="11" xfId="0" applyFont="1" applyFill="1" applyBorder="1" applyAlignment="1">
      <alignment horizontal="left" vertical="center" wrapText="1"/>
    </xf>
    <xf numFmtId="0" fontId="21" fillId="0" borderId="46" xfId="0" applyFont="1" applyBorder="1" applyAlignment="1">
      <alignment vertical="top"/>
    </xf>
    <xf numFmtId="0" fontId="21" fillId="0" borderId="47" xfId="0" applyFont="1" applyBorder="1" applyAlignment="1">
      <alignment vertical="top"/>
    </xf>
    <xf numFmtId="0" fontId="21" fillId="0" borderId="47" xfId="0" applyFont="1" applyBorder="1" applyAlignment="1">
      <alignment vertical="center" wrapText="1"/>
    </xf>
    <xf numFmtId="0" fontId="21" fillId="0" borderId="46" xfId="0" applyFont="1" applyBorder="1" applyAlignment="1">
      <alignment vertical="center" wrapText="1"/>
    </xf>
    <xf numFmtId="3" fontId="21" fillId="0" borderId="48" xfId="0" applyNumberFormat="1" applyFont="1" applyBorder="1" applyAlignment="1">
      <alignment vertical="center"/>
    </xf>
    <xf numFmtId="3" fontId="21" fillId="0" borderId="15" xfId="54" applyNumberFormat="1" applyFont="1" applyFill="1" applyBorder="1" applyAlignment="1">
      <alignment horizontal="right" vertical="center" wrapText="1"/>
      <protection/>
    </xf>
    <xf numFmtId="0" fontId="21" fillId="0" borderId="31" xfId="0" applyFont="1" applyBorder="1" applyAlignment="1">
      <alignment vertical="center" wrapText="1"/>
    </xf>
    <xf numFmtId="3" fontId="21" fillId="0" borderId="46" xfId="0" applyNumberFormat="1" applyFont="1" applyBorder="1" applyAlignment="1">
      <alignment vertical="center"/>
    </xf>
    <xf numFmtId="3" fontId="21" fillId="0" borderId="30" xfId="53" applyNumberFormat="1" applyFont="1" applyBorder="1" applyAlignment="1">
      <alignment vertical="center"/>
      <protection/>
    </xf>
    <xf numFmtId="0" fontId="21" fillId="0" borderId="49" xfId="0" applyFont="1" applyBorder="1" applyAlignment="1">
      <alignment vertical="top"/>
    </xf>
    <xf numFmtId="0" fontId="21" fillId="0" borderId="50" xfId="0" applyFont="1" applyBorder="1" applyAlignment="1">
      <alignment vertical="top"/>
    </xf>
    <xf numFmtId="0" fontId="21" fillId="0" borderId="51" xfId="0" applyFont="1" applyBorder="1" applyAlignment="1">
      <alignment vertical="top"/>
    </xf>
    <xf numFmtId="0" fontId="21" fillId="0" borderId="47" xfId="0" applyFont="1" applyBorder="1" applyAlignment="1">
      <alignment vertical="top"/>
    </xf>
    <xf numFmtId="0" fontId="21" fillId="0" borderId="23" xfId="0" applyFont="1" applyBorder="1" applyAlignment="1">
      <alignment vertical="top"/>
    </xf>
    <xf numFmtId="0" fontId="27" fillId="0" borderId="21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27" fillId="0" borderId="35" xfId="0" applyFont="1" applyBorder="1" applyAlignment="1">
      <alignment horizontal="center" vertical="top" wrapText="1"/>
    </xf>
    <xf numFmtId="0" fontId="21" fillId="0" borderId="21" xfId="0" applyFont="1" applyFill="1" applyBorder="1" applyAlignment="1">
      <alignment vertical="top"/>
    </xf>
    <xf numFmtId="0" fontId="21" fillId="0" borderId="23" xfId="0" applyFont="1" applyBorder="1" applyAlignment="1">
      <alignment vertical="top"/>
    </xf>
    <xf numFmtId="0" fontId="21" fillId="0" borderId="47" xfId="0" applyFont="1" applyBorder="1" applyAlignment="1">
      <alignment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Normalny_formularz grantów 2008r" xfId="54"/>
    <cellStyle name="Normalny_GRANTY 201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8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4.375" style="35" customWidth="1"/>
    <col min="2" max="2" width="5.125" style="35" customWidth="1"/>
    <col min="3" max="3" width="8.375" style="1" customWidth="1"/>
    <col min="4" max="4" width="25.00390625" style="2" customWidth="1"/>
    <col min="5" max="5" width="23.25390625" style="2" customWidth="1"/>
    <col min="6" max="6" width="9.25390625" style="2" customWidth="1"/>
    <col min="7" max="7" width="9.00390625" style="3" customWidth="1"/>
    <col min="8" max="8" width="5.625" style="3" customWidth="1"/>
    <col min="9" max="11" width="9.125" style="2" customWidth="1"/>
    <col min="12" max="12" width="38.25390625" style="2" customWidth="1"/>
    <col min="13" max="16384" width="9.125" style="2" customWidth="1"/>
  </cols>
  <sheetData>
    <row r="1" spans="1:8" ht="12">
      <c r="A1" s="25"/>
      <c r="H1" s="135" t="s">
        <v>505</v>
      </c>
    </row>
    <row r="2" spans="1:8" ht="35.25" customHeight="1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7.5" customHeight="1">
      <c r="A3" s="123"/>
      <c r="B3" s="123"/>
      <c r="C3" s="123"/>
      <c r="D3" s="123"/>
      <c r="E3" s="123"/>
      <c r="F3" s="123"/>
      <c r="G3" s="123"/>
      <c r="H3" s="123"/>
    </row>
    <row r="4" spans="1:8" s="36" customFormat="1" ht="33.7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pans="1:8" ht="33.75">
      <c r="A5" s="104" t="s">
        <v>9</v>
      </c>
      <c r="B5" s="5" t="s">
        <v>10</v>
      </c>
      <c r="C5" s="5" t="s">
        <v>11</v>
      </c>
      <c r="D5" s="37" t="s">
        <v>12</v>
      </c>
      <c r="E5" s="37" t="s">
        <v>13</v>
      </c>
      <c r="F5" s="38">
        <v>14300</v>
      </c>
      <c r="G5" s="38">
        <v>14300</v>
      </c>
      <c r="H5" s="6">
        <f aca="true" t="shared" si="0" ref="H5:H13">G5/F5</f>
        <v>1</v>
      </c>
    </row>
    <row r="6" spans="1:9" ht="11.25">
      <c r="A6" s="20"/>
      <c r="B6" s="14"/>
      <c r="C6" s="5" t="s">
        <v>14</v>
      </c>
      <c r="D6" s="39"/>
      <c r="E6" s="37"/>
      <c r="F6" s="38">
        <f aca="true" t="shared" si="1" ref="F6:G8">SUM(F5)</f>
        <v>14300</v>
      </c>
      <c r="G6" s="38">
        <f t="shared" si="1"/>
        <v>14300</v>
      </c>
      <c r="H6" s="6">
        <f t="shared" si="0"/>
        <v>1</v>
      </c>
      <c r="I6" s="7"/>
    </row>
    <row r="7" spans="1:9" ht="11.25">
      <c r="A7" s="20"/>
      <c r="B7" s="5" t="s">
        <v>15</v>
      </c>
      <c r="C7" s="8"/>
      <c r="D7" s="39"/>
      <c r="E7" s="37"/>
      <c r="F7" s="38">
        <f t="shared" si="1"/>
        <v>14300</v>
      </c>
      <c r="G7" s="38">
        <f t="shared" si="1"/>
        <v>14300</v>
      </c>
      <c r="H7" s="6">
        <f t="shared" si="0"/>
        <v>1</v>
      </c>
      <c r="I7" s="7"/>
    </row>
    <row r="8" spans="1:9" ht="11.25">
      <c r="A8" s="104" t="s">
        <v>16</v>
      </c>
      <c r="B8" s="8"/>
      <c r="C8" s="8"/>
      <c r="D8" s="39"/>
      <c r="E8" s="37"/>
      <c r="F8" s="38">
        <f t="shared" si="1"/>
        <v>14300</v>
      </c>
      <c r="G8" s="38">
        <f t="shared" si="1"/>
        <v>14300</v>
      </c>
      <c r="H8" s="6">
        <f t="shared" si="0"/>
        <v>1</v>
      </c>
      <c r="I8" s="7"/>
    </row>
    <row r="9" spans="1:9" s="40" customFormat="1" ht="56.25">
      <c r="A9" s="146" t="s">
        <v>17</v>
      </c>
      <c r="B9" s="119" t="s">
        <v>18</v>
      </c>
      <c r="C9" s="9" t="s">
        <v>19</v>
      </c>
      <c r="D9" s="37" t="s">
        <v>259</v>
      </c>
      <c r="E9" s="37" t="s">
        <v>260</v>
      </c>
      <c r="F9" s="38">
        <v>100000</v>
      </c>
      <c r="G9" s="38">
        <v>100000</v>
      </c>
      <c r="H9" s="6">
        <f t="shared" si="0"/>
        <v>1</v>
      </c>
      <c r="I9" s="10"/>
    </row>
    <row r="10" spans="1:9" ht="11.25">
      <c r="A10" s="147"/>
      <c r="B10" s="120"/>
      <c r="C10" s="5" t="s">
        <v>20</v>
      </c>
      <c r="D10" s="39"/>
      <c r="E10" s="37"/>
      <c r="F10" s="38">
        <f>SUM(F9)</f>
        <v>100000</v>
      </c>
      <c r="G10" s="38">
        <f>SUM(G9)</f>
        <v>100000</v>
      </c>
      <c r="H10" s="11">
        <f t="shared" si="0"/>
        <v>1</v>
      </c>
      <c r="I10" s="7"/>
    </row>
    <row r="11" spans="1:9" s="40" customFormat="1" ht="22.5">
      <c r="A11" s="147"/>
      <c r="B11" s="120"/>
      <c r="C11" s="119" t="s">
        <v>21</v>
      </c>
      <c r="D11" s="117" t="s">
        <v>22</v>
      </c>
      <c r="E11" s="37" t="s">
        <v>23</v>
      </c>
      <c r="F11" s="41">
        <v>100000</v>
      </c>
      <c r="G11" s="42">
        <v>100000</v>
      </c>
      <c r="H11" s="6">
        <f t="shared" si="0"/>
        <v>1</v>
      </c>
      <c r="I11" s="10"/>
    </row>
    <row r="12" spans="1:8" s="15" customFormat="1" ht="33.75">
      <c r="A12" s="147"/>
      <c r="B12" s="120"/>
      <c r="C12" s="121"/>
      <c r="D12" s="118"/>
      <c r="E12" s="37" t="s">
        <v>24</v>
      </c>
      <c r="F12" s="41">
        <v>2303820</v>
      </c>
      <c r="G12" s="42">
        <v>1511243</v>
      </c>
      <c r="H12" s="6">
        <f t="shared" si="0"/>
        <v>0.6559726888385378</v>
      </c>
    </row>
    <row r="13" spans="1:8" s="15" customFormat="1" ht="11.25">
      <c r="A13" s="147"/>
      <c r="B13" s="120"/>
      <c r="C13" s="5" t="s">
        <v>25</v>
      </c>
      <c r="D13" s="44"/>
      <c r="E13" s="44"/>
      <c r="F13" s="41">
        <f>SUM(F11:F12)</f>
        <v>2403820</v>
      </c>
      <c r="G13" s="42">
        <f>SUM(G11:G12)</f>
        <v>1611243</v>
      </c>
      <c r="H13" s="6">
        <f t="shared" si="0"/>
        <v>0.6702843806940619</v>
      </c>
    </row>
    <row r="14" spans="1:8" ht="22.5">
      <c r="A14" s="147"/>
      <c r="B14" s="120"/>
      <c r="C14" s="5" t="s">
        <v>11</v>
      </c>
      <c r="D14" s="37" t="s">
        <v>26</v>
      </c>
      <c r="E14" s="37" t="s">
        <v>27</v>
      </c>
      <c r="F14" s="38">
        <v>100000</v>
      </c>
      <c r="G14" s="45">
        <v>100000</v>
      </c>
      <c r="H14" s="13">
        <f aca="true" t="shared" si="2" ref="H14:H42">G14/F14</f>
        <v>1</v>
      </c>
    </row>
    <row r="15" spans="1:8" ht="11.25">
      <c r="A15" s="147"/>
      <c r="B15" s="121"/>
      <c r="C15" s="5" t="s">
        <v>14</v>
      </c>
      <c r="D15" s="39"/>
      <c r="E15" s="37"/>
      <c r="F15" s="38">
        <f>SUM(F14)</f>
        <v>100000</v>
      </c>
      <c r="G15" s="38">
        <f>SUM(G14)</f>
        <v>100000</v>
      </c>
      <c r="H15" s="6">
        <f t="shared" si="2"/>
        <v>1</v>
      </c>
    </row>
    <row r="16" spans="1:8" s="40" customFormat="1" ht="11.25">
      <c r="A16" s="148"/>
      <c r="B16" s="5" t="s">
        <v>28</v>
      </c>
      <c r="C16" s="8"/>
      <c r="D16" s="39"/>
      <c r="E16" s="37"/>
      <c r="F16" s="38">
        <f>SUM(F15,F13,F10)</f>
        <v>2603820</v>
      </c>
      <c r="G16" s="38">
        <f>SUM(G15,G13,G10)</f>
        <v>1811243</v>
      </c>
      <c r="H16" s="6">
        <f t="shared" si="2"/>
        <v>0.695609911591431</v>
      </c>
    </row>
    <row r="17" spans="1:8" ht="11.25">
      <c r="A17" s="104" t="s">
        <v>29</v>
      </c>
      <c r="B17" s="8"/>
      <c r="C17" s="8"/>
      <c r="D17" s="39"/>
      <c r="E17" s="37"/>
      <c r="F17" s="38">
        <f>SUM(F16)</f>
        <v>2603820</v>
      </c>
      <c r="G17" s="38">
        <f>SUM(G16)</f>
        <v>1811243</v>
      </c>
      <c r="H17" s="6">
        <f t="shared" si="2"/>
        <v>0.695609911591431</v>
      </c>
    </row>
    <row r="18" spans="1:8" ht="22.5">
      <c r="A18" s="104" t="s">
        <v>30</v>
      </c>
      <c r="B18" s="5" t="s">
        <v>31</v>
      </c>
      <c r="C18" s="9" t="s">
        <v>19</v>
      </c>
      <c r="D18" s="37" t="s">
        <v>261</v>
      </c>
      <c r="E18" s="37" t="s">
        <v>262</v>
      </c>
      <c r="F18" s="38">
        <v>25000</v>
      </c>
      <c r="G18" s="38">
        <v>25000</v>
      </c>
      <c r="H18" s="6">
        <f t="shared" si="2"/>
        <v>1</v>
      </c>
    </row>
    <row r="19" spans="1:8" ht="11.25">
      <c r="A19" s="20"/>
      <c r="B19" s="14"/>
      <c r="C19" s="5" t="s">
        <v>20</v>
      </c>
      <c r="D19" s="39"/>
      <c r="E19" s="37"/>
      <c r="F19" s="38">
        <f aca="true" t="shared" si="3" ref="F19:G21">SUM(F18)</f>
        <v>25000</v>
      </c>
      <c r="G19" s="38">
        <f t="shared" si="3"/>
        <v>25000</v>
      </c>
      <c r="H19" s="6">
        <f t="shared" si="2"/>
        <v>1</v>
      </c>
    </row>
    <row r="20" spans="1:8" ht="11.25">
      <c r="A20" s="20"/>
      <c r="B20" s="5" t="s">
        <v>32</v>
      </c>
      <c r="C20" s="8"/>
      <c r="D20" s="39"/>
      <c r="E20" s="37"/>
      <c r="F20" s="38">
        <f t="shared" si="3"/>
        <v>25000</v>
      </c>
      <c r="G20" s="38">
        <f t="shared" si="3"/>
        <v>25000</v>
      </c>
      <c r="H20" s="6">
        <f t="shared" si="2"/>
        <v>1</v>
      </c>
    </row>
    <row r="21" spans="1:8" ht="11.25">
      <c r="A21" s="104" t="s">
        <v>33</v>
      </c>
      <c r="B21" s="8"/>
      <c r="C21" s="8"/>
      <c r="D21" s="39"/>
      <c r="E21" s="37"/>
      <c r="F21" s="41">
        <f t="shared" si="3"/>
        <v>25000</v>
      </c>
      <c r="G21" s="42">
        <f t="shared" si="3"/>
        <v>25000</v>
      </c>
      <c r="H21" s="6">
        <f t="shared" si="2"/>
        <v>1</v>
      </c>
    </row>
    <row r="22" spans="1:8" ht="22.5">
      <c r="A22" s="104" t="s">
        <v>34</v>
      </c>
      <c r="B22" s="5" t="s">
        <v>37</v>
      </c>
      <c r="C22" s="5" t="s">
        <v>35</v>
      </c>
      <c r="D22" s="48" t="s">
        <v>38</v>
      </c>
      <c r="E22" s="37" t="s">
        <v>38</v>
      </c>
      <c r="F22" s="41">
        <v>50000</v>
      </c>
      <c r="G22" s="42">
        <v>50000</v>
      </c>
      <c r="H22" s="6">
        <f t="shared" si="2"/>
        <v>1</v>
      </c>
    </row>
    <row r="23" spans="1:12" ht="33.75">
      <c r="A23" s="20"/>
      <c r="B23" s="14"/>
      <c r="C23" s="14"/>
      <c r="D23" s="37" t="s">
        <v>39</v>
      </c>
      <c r="E23" s="37" t="s">
        <v>498</v>
      </c>
      <c r="F23" s="38">
        <v>7000</v>
      </c>
      <c r="G23" s="45">
        <v>7000</v>
      </c>
      <c r="H23" s="6">
        <f t="shared" si="2"/>
        <v>1</v>
      </c>
      <c r="L23" s="49"/>
    </row>
    <row r="24" spans="1:12" s="40" customFormat="1" ht="11.25">
      <c r="A24" s="20"/>
      <c r="B24" s="14"/>
      <c r="C24" s="14"/>
      <c r="D24" s="37" t="s">
        <v>40</v>
      </c>
      <c r="E24" s="37" t="s">
        <v>499</v>
      </c>
      <c r="F24" s="38">
        <v>10000</v>
      </c>
      <c r="G24" s="38">
        <v>10000</v>
      </c>
      <c r="H24" s="6">
        <f t="shared" si="2"/>
        <v>1</v>
      </c>
      <c r="L24" s="49"/>
    </row>
    <row r="25" spans="1:12" s="40" customFormat="1" ht="22.5">
      <c r="A25" s="20"/>
      <c r="B25" s="14"/>
      <c r="C25" s="14"/>
      <c r="D25" s="37" t="s">
        <v>41</v>
      </c>
      <c r="E25" s="37" t="s">
        <v>500</v>
      </c>
      <c r="F25" s="38">
        <v>58000</v>
      </c>
      <c r="G25" s="38">
        <v>58000</v>
      </c>
      <c r="H25" s="6">
        <f t="shared" si="2"/>
        <v>1</v>
      </c>
      <c r="L25" s="49"/>
    </row>
    <row r="26" spans="1:12" ht="22.5">
      <c r="A26" s="20"/>
      <c r="B26" s="14"/>
      <c r="C26" s="14"/>
      <c r="D26" s="37" t="s">
        <v>42</v>
      </c>
      <c r="E26" s="37" t="s">
        <v>501</v>
      </c>
      <c r="F26" s="38">
        <v>50000</v>
      </c>
      <c r="G26" s="38">
        <v>50000</v>
      </c>
      <c r="H26" s="6">
        <f t="shared" si="2"/>
        <v>1</v>
      </c>
      <c r="L26" s="49"/>
    </row>
    <row r="27" spans="1:12" s="40" customFormat="1" ht="22.5">
      <c r="A27" s="20"/>
      <c r="B27" s="14"/>
      <c r="C27" s="14"/>
      <c r="D27" s="37" t="s">
        <v>43</v>
      </c>
      <c r="E27" s="37" t="s">
        <v>502</v>
      </c>
      <c r="F27" s="38">
        <v>8000</v>
      </c>
      <c r="G27" s="38">
        <v>8000</v>
      </c>
      <c r="H27" s="6">
        <f t="shared" si="2"/>
        <v>1</v>
      </c>
      <c r="L27" s="49"/>
    </row>
    <row r="28" spans="1:12" ht="22.5">
      <c r="A28" s="20"/>
      <c r="B28" s="14"/>
      <c r="C28" s="14"/>
      <c r="D28" s="37" t="s">
        <v>44</v>
      </c>
      <c r="E28" s="37" t="s">
        <v>503</v>
      </c>
      <c r="F28" s="38">
        <v>250000</v>
      </c>
      <c r="G28" s="38">
        <v>250000</v>
      </c>
      <c r="H28" s="6">
        <f t="shared" si="2"/>
        <v>1</v>
      </c>
      <c r="L28" s="49"/>
    </row>
    <row r="29" spans="1:12" s="40" customFormat="1" ht="33.75">
      <c r="A29" s="20"/>
      <c r="B29" s="14"/>
      <c r="C29" s="14"/>
      <c r="D29" s="37" t="s">
        <v>12</v>
      </c>
      <c r="E29" s="37" t="s">
        <v>504</v>
      </c>
      <c r="F29" s="38">
        <v>7000</v>
      </c>
      <c r="G29" s="38">
        <v>7000</v>
      </c>
      <c r="H29" s="6">
        <f t="shared" si="2"/>
        <v>1</v>
      </c>
      <c r="L29" s="49"/>
    </row>
    <row r="30" spans="1:12" ht="11.25">
      <c r="A30" s="20"/>
      <c r="B30" s="14"/>
      <c r="C30" s="5" t="s">
        <v>36</v>
      </c>
      <c r="D30" s="39"/>
      <c r="E30" s="37"/>
      <c r="F30" s="38">
        <f>SUM(F22:F29)</f>
        <v>440000</v>
      </c>
      <c r="G30" s="38">
        <f>SUM(G22:G29)</f>
        <v>440000</v>
      </c>
      <c r="H30" s="6">
        <f t="shared" si="2"/>
        <v>1</v>
      </c>
      <c r="L30" s="49"/>
    </row>
    <row r="31" spans="1:8" ht="22.5">
      <c r="A31" s="20"/>
      <c r="B31" s="14"/>
      <c r="C31" s="5" t="s">
        <v>45</v>
      </c>
      <c r="D31" s="37" t="s">
        <v>246</v>
      </c>
      <c r="E31" s="37" t="s">
        <v>46</v>
      </c>
      <c r="F31" s="38">
        <v>85000</v>
      </c>
      <c r="G31" s="38">
        <v>85000</v>
      </c>
      <c r="H31" s="6">
        <f t="shared" si="2"/>
        <v>1</v>
      </c>
    </row>
    <row r="32" spans="1:8" s="40" customFormat="1" ht="33.75">
      <c r="A32" s="20"/>
      <c r="B32" s="14"/>
      <c r="C32" s="14"/>
      <c r="D32" s="37" t="s">
        <v>245</v>
      </c>
      <c r="E32" s="37" t="s">
        <v>47</v>
      </c>
      <c r="F32" s="38">
        <v>149998</v>
      </c>
      <c r="G32" s="38">
        <v>149998</v>
      </c>
      <c r="H32" s="6">
        <f t="shared" si="2"/>
        <v>1</v>
      </c>
    </row>
    <row r="33" spans="1:8" ht="11.25">
      <c r="A33" s="20"/>
      <c r="B33" s="14"/>
      <c r="C33" s="5" t="s">
        <v>48</v>
      </c>
      <c r="D33" s="39"/>
      <c r="E33" s="37"/>
      <c r="F33" s="38">
        <f>SUM(F31:F32)</f>
        <v>234998</v>
      </c>
      <c r="G33" s="38">
        <f>SUM(G31:G32)</f>
        <v>234998</v>
      </c>
      <c r="H33" s="6">
        <f t="shared" si="2"/>
        <v>1</v>
      </c>
    </row>
    <row r="34" spans="1:8" ht="35.25" customHeight="1">
      <c r="A34" s="20"/>
      <c r="B34" s="14"/>
      <c r="C34" s="5" t="s">
        <v>11</v>
      </c>
      <c r="D34" s="37" t="s">
        <v>49</v>
      </c>
      <c r="E34" s="37" t="s">
        <v>50</v>
      </c>
      <c r="F34" s="38">
        <v>10000</v>
      </c>
      <c r="G34" s="38">
        <v>10000</v>
      </c>
      <c r="H34" s="6">
        <f t="shared" si="2"/>
        <v>1</v>
      </c>
    </row>
    <row r="35" spans="1:8" s="15" customFormat="1" ht="33.75">
      <c r="A35" s="20"/>
      <c r="B35" s="14"/>
      <c r="C35" s="14"/>
      <c r="D35" s="37" t="s">
        <v>51</v>
      </c>
      <c r="E35" s="37" t="s">
        <v>52</v>
      </c>
      <c r="F35" s="38">
        <v>17200</v>
      </c>
      <c r="G35" s="38">
        <v>7200</v>
      </c>
      <c r="H35" s="6">
        <f t="shared" si="2"/>
        <v>0.4186046511627907</v>
      </c>
    </row>
    <row r="36" spans="1:8" s="15" customFormat="1" ht="11.25">
      <c r="A36" s="20"/>
      <c r="B36" s="14"/>
      <c r="C36" s="5" t="s">
        <v>14</v>
      </c>
      <c r="D36" s="39"/>
      <c r="E36" s="37"/>
      <c r="F36" s="38">
        <f>SUM(F34:F35)</f>
        <v>27200</v>
      </c>
      <c r="G36" s="38">
        <f>SUM(G34:G35)</f>
        <v>17200</v>
      </c>
      <c r="H36" s="6">
        <f t="shared" si="2"/>
        <v>0.6323529411764706</v>
      </c>
    </row>
    <row r="37" spans="1:8" s="15" customFormat="1" ht="11.25">
      <c r="A37" s="20"/>
      <c r="B37" s="5" t="s">
        <v>53</v>
      </c>
      <c r="C37" s="8"/>
      <c r="D37" s="39"/>
      <c r="E37" s="37"/>
      <c r="F37" s="38">
        <f>SUM(F36,F33,F30)</f>
        <v>702198</v>
      </c>
      <c r="G37" s="38">
        <f>SUM(G36,G33,G30)</f>
        <v>692198</v>
      </c>
      <c r="H37" s="6">
        <f t="shared" si="2"/>
        <v>0.9857590024466034</v>
      </c>
    </row>
    <row r="38" spans="1:8" s="15" customFormat="1" ht="11.25">
      <c r="A38" s="149" t="s">
        <v>54</v>
      </c>
      <c r="B38" s="138"/>
      <c r="C38" s="138"/>
      <c r="D38" s="139"/>
      <c r="E38" s="140"/>
      <c r="F38" s="50">
        <f>SUM(F37)</f>
        <v>702198</v>
      </c>
      <c r="G38" s="50">
        <f>SUM(G37)</f>
        <v>692198</v>
      </c>
      <c r="H38" s="6">
        <f t="shared" si="2"/>
        <v>0.9857590024466034</v>
      </c>
    </row>
    <row r="39" spans="1:8" s="15" customFormat="1" ht="33.75">
      <c r="A39" s="150" t="s">
        <v>55</v>
      </c>
      <c r="B39" s="16" t="s">
        <v>56</v>
      </c>
      <c r="C39" s="16" t="s">
        <v>57</v>
      </c>
      <c r="D39" s="51" t="s">
        <v>391</v>
      </c>
      <c r="E39" s="51" t="s">
        <v>58</v>
      </c>
      <c r="F39" s="52">
        <v>18000</v>
      </c>
      <c r="G39" s="45">
        <v>18000</v>
      </c>
      <c r="H39" s="13">
        <f t="shared" si="2"/>
        <v>1</v>
      </c>
    </row>
    <row r="40" spans="1:8" s="15" customFormat="1" ht="33.75">
      <c r="A40" s="20"/>
      <c r="B40" s="14"/>
      <c r="C40" s="14"/>
      <c r="D40" s="53" t="s">
        <v>158</v>
      </c>
      <c r="E40" s="54" t="s">
        <v>59</v>
      </c>
      <c r="F40" s="52">
        <v>20000</v>
      </c>
      <c r="G40" s="38">
        <v>20000</v>
      </c>
      <c r="H40" s="6">
        <f t="shared" si="2"/>
        <v>1</v>
      </c>
    </row>
    <row r="41" spans="1:8" s="15" customFormat="1" ht="11.25">
      <c r="A41" s="20"/>
      <c r="B41" s="14"/>
      <c r="C41" s="5" t="s">
        <v>60</v>
      </c>
      <c r="D41" s="55"/>
      <c r="E41" s="37"/>
      <c r="F41" s="38">
        <f>SUM(F39:F40)</f>
        <v>38000</v>
      </c>
      <c r="G41" s="38">
        <f>SUM(G39:G40)</f>
        <v>38000</v>
      </c>
      <c r="H41" s="6">
        <f t="shared" si="2"/>
        <v>1</v>
      </c>
    </row>
    <row r="42" spans="1:8" s="15" customFormat="1" ht="11.25">
      <c r="A42" s="20"/>
      <c r="B42" s="5" t="s">
        <v>61</v>
      </c>
      <c r="C42" s="8"/>
      <c r="D42" s="39"/>
      <c r="E42" s="37"/>
      <c r="F42" s="38">
        <f>SUM(F41)</f>
        <v>38000</v>
      </c>
      <c r="G42" s="38">
        <f>SUM(G41)</f>
        <v>38000</v>
      </c>
      <c r="H42" s="6">
        <f t="shared" si="2"/>
        <v>1</v>
      </c>
    </row>
    <row r="43" spans="1:8" s="15" customFormat="1" ht="45">
      <c r="A43" s="151"/>
      <c r="B43" s="19" t="s">
        <v>62</v>
      </c>
      <c r="C43" s="17" t="s">
        <v>19</v>
      </c>
      <c r="D43" s="129" t="s">
        <v>261</v>
      </c>
      <c r="E43" s="54" t="s">
        <v>63</v>
      </c>
      <c r="F43" s="38">
        <v>160000</v>
      </c>
      <c r="G43" s="38">
        <v>160000</v>
      </c>
      <c r="H43" s="6">
        <f aca="true" t="shared" si="4" ref="H43:H175">G43/F43</f>
        <v>1</v>
      </c>
    </row>
    <row r="44" spans="1:8" s="15" customFormat="1" ht="11.25">
      <c r="A44" s="152"/>
      <c r="B44" s="57"/>
      <c r="C44" s="18"/>
      <c r="D44" s="130"/>
      <c r="E44" s="54" t="s">
        <v>64</v>
      </c>
      <c r="F44" s="38">
        <v>17600</v>
      </c>
      <c r="G44" s="38">
        <v>17600</v>
      </c>
      <c r="H44" s="6">
        <f t="shared" si="4"/>
        <v>1</v>
      </c>
    </row>
    <row r="45" spans="1:8" s="15" customFormat="1" ht="11.25">
      <c r="A45" s="152"/>
      <c r="B45" s="59"/>
      <c r="C45" s="17" t="s">
        <v>20</v>
      </c>
      <c r="D45" s="55"/>
      <c r="E45" s="37"/>
      <c r="F45" s="38">
        <f>SUM(F43:F44)</f>
        <v>177600</v>
      </c>
      <c r="G45" s="38">
        <f>SUM(G43:G44)</f>
        <v>177600</v>
      </c>
      <c r="H45" s="6">
        <f t="shared" si="4"/>
        <v>1</v>
      </c>
    </row>
    <row r="46" spans="1:8" s="15" customFormat="1" ht="33.75">
      <c r="A46" s="152"/>
      <c r="B46" s="59"/>
      <c r="C46" s="19" t="s">
        <v>65</v>
      </c>
      <c r="D46" s="53" t="s">
        <v>263</v>
      </c>
      <c r="E46" s="53" t="s">
        <v>268</v>
      </c>
      <c r="F46" s="60">
        <v>26000</v>
      </c>
      <c r="G46" s="38">
        <v>26000</v>
      </c>
      <c r="H46" s="6">
        <f t="shared" si="4"/>
        <v>1</v>
      </c>
    </row>
    <row r="47" spans="1:8" s="15" customFormat="1" ht="33.75">
      <c r="A47" s="152"/>
      <c r="B47" s="59"/>
      <c r="C47" s="61"/>
      <c r="D47" s="53" t="s">
        <v>269</v>
      </c>
      <c r="E47" s="53" t="s">
        <v>270</v>
      </c>
      <c r="F47" s="60">
        <v>20000</v>
      </c>
      <c r="G47" s="38">
        <v>20000</v>
      </c>
      <c r="H47" s="6">
        <f t="shared" si="4"/>
        <v>1</v>
      </c>
    </row>
    <row r="48" spans="1:8" s="15" customFormat="1" ht="33.75">
      <c r="A48" s="152"/>
      <c r="B48" s="59"/>
      <c r="C48" s="61"/>
      <c r="D48" s="53" t="s">
        <v>356</v>
      </c>
      <c r="E48" s="53" t="s">
        <v>271</v>
      </c>
      <c r="F48" s="60">
        <v>22000</v>
      </c>
      <c r="G48" s="38">
        <v>22000</v>
      </c>
      <c r="H48" s="6">
        <f t="shared" si="4"/>
        <v>1</v>
      </c>
    </row>
    <row r="49" spans="1:8" s="15" customFormat="1" ht="33.75">
      <c r="A49" s="152"/>
      <c r="B49" s="59"/>
      <c r="C49" s="61"/>
      <c r="D49" s="53" t="s">
        <v>272</v>
      </c>
      <c r="E49" s="53" t="s">
        <v>273</v>
      </c>
      <c r="F49" s="60">
        <v>2000</v>
      </c>
      <c r="G49" s="38">
        <v>2000</v>
      </c>
      <c r="H49" s="6">
        <f t="shared" si="4"/>
        <v>1</v>
      </c>
    </row>
    <row r="50" spans="1:8" s="15" customFormat="1" ht="45">
      <c r="A50" s="152"/>
      <c r="B50" s="59"/>
      <c r="C50" s="61"/>
      <c r="D50" s="53" t="s">
        <v>275</v>
      </c>
      <c r="E50" s="53" t="s">
        <v>274</v>
      </c>
      <c r="F50" s="60">
        <v>9000</v>
      </c>
      <c r="G50" s="38">
        <v>9000</v>
      </c>
      <c r="H50" s="6">
        <f t="shared" si="4"/>
        <v>1</v>
      </c>
    </row>
    <row r="51" spans="1:8" s="15" customFormat="1" ht="78.75">
      <c r="A51" s="152"/>
      <c r="B51" s="59"/>
      <c r="C51" s="61"/>
      <c r="D51" s="53" t="s">
        <v>275</v>
      </c>
      <c r="E51" s="53" t="s">
        <v>276</v>
      </c>
      <c r="F51" s="60">
        <v>10000</v>
      </c>
      <c r="G51" s="38">
        <v>10000</v>
      </c>
      <c r="H51" s="6">
        <f t="shared" si="4"/>
        <v>1</v>
      </c>
    </row>
    <row r="52" spans="1:8" s="15" customFormat="1" ht="33.75">
      <c r="A52" s="152"/>
      <c r="B52" s="59"/>
      <c r="C52" s="61"/>
      <c r="D52" s="53" t="s">
        <v>277</v>
      </c>
      <c r="E52" s="53" t="s">
        <v>271</v>
      </c>
      <c r="F52" s="60">
        <v>103000</v>
      </c>
      <c r="G52" s="38">
        <v>103000</v>
      </c>
      <c r="H52" s="6">
        <f t="shared" si="4"/>
        <v>1</v>
      </c>
    </row>
    <row r="53" spans="1:8" s="15" customFormat="1" ht="33.75">
      <c r="A53" s="152"/>
      <c r="B53" s="59"/>
      <c r="C53" s="61"/>
      <c r="D53" s="53" t="s">
        <v>506</v>
      </c>
      <c r="E53" s="53" t="s">
        <v>278</v>
      </c>
      <c r="F53" s="60">
        <f>80000-7329+329</f>
        <v>73000</v>
      </c>
      <c r="G53" s="38">
        <v>72670.4</v>
      </c>
      <c r="H53" s="6">
        <f t="shared" si="4"/>
        <v>0.9954849315068492</v>
      </c>
    </row>
    <row r="54" spans="1:8" s="15" customFormat="1" ht="33.75">
      <c r="A54" s="152"/>
      <c r="B54" s="59"/>
      <c r="C54" s="61"/>
      <c r="D54" s="53" t="s">
        <v>279</v>
      </c>
      <c r="E54" s="53" t="s">
        <v>359</v>
      </c>
      <c r="F54" s="60">
        <v>23000</v>
      </c>
      <c r="G54" s="38">
        <v>23000</v>
      </c>
      <c r="H54" s="6">
        <f t="shared" si="4"/>
        <v>1</v>
      </c>
    </row>
    <row r="55" spans="1:8" s="15" customFormat="1" ht="33.75">
      <c r="A55" s="152"/>
      <c r="B55" s="59"/>
      <c r="C55" s="61"/>
      <c r="D55" s="53" t="s">
        <v>280</v>
      </c>
      <c r="E55" s="53" t="s">
        <v>273</v>
      </c>
      <c r="F55" s="60">
        <v>6000</v>
      </c>
      <c r="G55" s="38">
        <v>6000</v>
      </c>
      <c r="H55" s="6">
        <f t="shared" si="4"/>
        <v>1</v>
      </c>
    </row>
    <row r="56" spans="1:8" s="15" customFormat="1" ht="33.75">
      <c r="A56" s="152"/>
      <c r="B56" s="59"/>
      <c r="C56" s="61"/>
      <c r="D56" s="53" t="s">
        <v>357</v>
      </c>
      <c r="E56" s="53" t="s">
        <v>273</v>
      </c>
      <c r="F56" s="60">
        <v>7500</v>
      </c>
      <c r="G56" s="38">
        <v>7500</v>
      </c>
      <c r="H56" s="6">
        <f t="shared" si="4"/>
        <v>1</v>
      </c>
    </row>
    <row r="57" spans="1:8" s="15" customFormat="1" ht="33.75">
      <c r="A57" s="152"/>
      <c r="B57" s="59"/>
      <c r="C57" s="61"/>
      <c r="D57" s="53" t="s">
        <v>384</v>
      </c>
      <c r="E57" s="53" t="s">
        <v>281</v>
      </c>
      <c r="F57" s="60">
        <v>22000</v>
      </c>
      <c r="G57" s="38">
        <v>22000</v>
      </c>
      <c r="H57" s="6">
        <f t="shared" si="4"/>
        <v>1</v>
      </c>
    </row>
    <row r="58" spans="1:8" s="15" customFormat="1" ht="33.75">
      <c r="A58" s="152"/>
      <c r="B58" s="59"/>
      <c r="C58" s="61"/>
      <c r="D58" s="53" t="s">
        <v>282</v>
      </c>
      <c r="E58" s="53" t="s">
        <v>283</v>
      </c>
      <c r="F58" s="60">
        <v>10000</v>
      </c>
      <c r="G58" s="38">
        <v>10000</v>
      </c>
      <c r="H58" s="6">
        <f t="shared" si="4"/>
        <v>1</v>
      </c>
    </row>
    <row r="59" spans="1:8" s="15" customFormat="1" ht="33.75">
      <c r="A59" s="152"/>
      <c r="B59" s="59"/>
      <c r="C59" s="61"/>
      <c r="D59" s="53" t="s">
        <v>282</v>
      </c>
      <c r="E59" s="53" t="s">
        <v>284</v>
      </c>
      <c r="F59" s="60">
        <v>3000</v>
      </c>
      <c r="G59" s="38">
        <v>3000</v>
      </c>
      <c r="H59" s="6">
        <f t="shared" si="4"/>
        <v>1</v>
      </c>
    </row>
    <row r="60" spans="1:8" s="15" customFormat="1" ht="33.75">
      <c r="A60" s="152"/>
      <c r="B60" s="59"/>
      <c r="C60" s="61"/>
      <c r="D60" s="53" t="s">
        <v>282</v>
      </c>
      <c r="E60" s="53" t="s">
        <v>285</v>
      </c>
      <c r="F60" s="109">
        <v>3000</v>
      </c>
      <c r="G60" s="50">
        <v>3000</v>
      </c>
      <c r="H60" s="6">
        <f t="shared" si="4"/>
        <v>1</v>
      </c>
    </row>
    <row r="61" spans="1:8" s="15" customFormat="1" ht="33.75">
      <c r="A61" s="152"/>
      <c r="B61" s="59"/>
      <c r="C61" s="61"/>
      <c r="D61" s="58" t="s">
        <v>282</v>
      </c>
      <c r="E61" s="58" t="s">
        <v>286</v>
      </c>
      <c r="F61" s="141">
        <v>7000</v>
      </c>
      <c r="G61" s="52">
        <v>7000</v>
      </c>
      <c r="H61" s="13">
        <f t="shared" si="4"/>
        <v>1</v>
      </c>
    </row>
    <row r="62" spans="1:8" s="15" customFormat="1" ht="33.75">
      <c r="A62" s="152"/>
      <c r="B62" s="59"/>
      <c r="C62" s="61"/>
      <c r="D62" s="58" t="s">
        <v>287</v>
      </c>
      <c r="E62" s="58" t="s">
        <v>288</v>
      </c>
      <c r="F62" s="91">
        <v>67000</v>
      </c>
      <c r="G62" s="45">
        <v>67000</v>
      </c>
      <c r="H62" s="13">
        <f t="shared" si="4"/>
        <v>1</v>
      </c>
    </row>
    <row r="63" spans="1:8" s="15" customFormat="1" ht="33.75">
      <c r="A63" s="152"/>
      <c r="B63" s="59"/>
      <c r="C63" s="61"/>
      <c r="D63" s="53" t="s">
        <v>287</v>
      </c>
      <c r="E63" s="53" t="s">
        <v>289</v>
      </c>
      <c r="F63" s="60">
        <v>9500</v>
      </c>
      <c r="G63" s="38">
        <v>9500</v>
      </c>
      <c r="H63" s="6">
        <f t="shared" si="4"/>
        <v>1</v>
      </c>
    </row>
    <row r="64" spans="1:8" s="15" customFormat="1" ht="33.75">
      <c r="A64" s="152"/>
      <c r="B64" s="59"/>
      <c r="C64" s="61"/>
      <c r="D64" s="53" t="s">
        <v>290</v>
      </c>
      <c r="E64" s="53" t="s">
        <v>360</v>
      </c>
      <c r="F64" s="60">
        <v>19000</v>
      </c>
      <c r="G64" s="38">
        <v>19000</v>
      </c>
      <c r="H64" s="6">
        <f t="shared" si="4"/>
        <v>1</v>
      </c>
    </row>
    <row r="65" spans="1:8" s="15" customFormat="1" ht="33.75">
      <c r="A65" s="152"/>
      <c r="B65" s="59"/>
      <c r="C65" s="61"/>
      <c r="D65" s="53" t="s">
        <v>291</v>
      </c>
      <c r="E65" s="53" t="s">
        <v>292</v>
      </c>
      <c r="F65" s="60">
        <v>8000</v>
      </c>
      <c r="G65" s="38">
        <v>8000</v>
      </c>
      <c r="H65" s="6">
        <f t="shared" si="4"/>
        <v>1</v>
      </c>
    </row>
    <row r="66" spans="1:8" s="15" customFormat="1" ht="33.75">
      <c r="A66" s="152"/>
      <c r="B66" s="59"/>
      <c r="C66" s="61"/>
      <c r="D66" s="53" t="s">
        <v>293</v>
      </c>
      <c r="E66" s="53" t="s">
        <v>340</v>
      </c>
      <c r="F66" s="60">
        <v>17000</v>
      </c>
      <c r="G66" s="38">
        <v>17000</v>
      </c>
      <c r="H66" s="6">
        <f t="shared" si="4"/>
        <v>1</v>
      </c>
    </row>
    <row r="67" spans="1:8" s="15" customFormat="1" ht="56.25">
      <c r="A67" s="152"/>
      <c r="B67" s="59"/>
      <c r="C67" s="61"/>
      <c r="D67" s="53" t="s">
        <v>293</v>
      </c>
      <c r="E67" s="53" t="s">
        <v>294</v>
      </c>
      <c r="F67" s="60">
        <v>14000</v>
      </c>
      <c r="G67" s="38">
        <v>14000</v>
      </c>
      <c r="H67" s="6">
        <f t="shared" si="4"/>
        <v>1</v>
      </c>
    </row>
    <row r="68" spans="1:8" s="15" customFormat="1" ht="33.75">
      <c r="A68" s="152"/>
      <c r="B68" s="59"/>
      <c r="C68" s="61"/>
      <c r="D68" s="53" t="s">
        <v>295</v>
      </c>
      <c r="E68" s="53" t="s">
        <v>281</v>
      </c>
      <c r="F68" s="60">
        <v>4000</v>
      </c>
      <c r="G68" s="38">
        <v>4000</v>
      </c>
      <c r="H68" s="6">
        <f t="shared" si="4"/>
        <v>1</v>
      </c>
    </row>
    <row r="69" spans="1:8" s="15" customFormat="1" ht="33.75">
      <c r="A69" s="152"/>
      <c r="B69" s="59"/>
      <c r="C69" s="61"/>
      <c r="D69" s="53" t="s">
        <v>296</v>
      </c>
      <c r="E69" s="53" t="s">
        <v>297</v>
      </c>
      <c r="F69" s="60">
        <v>132000</v>
      </c>
      <c r="G69" s="38">
        <v>132000</v>
      </c>
      <c r="H69" s="6">
        <f t="shared" si="4"/>
        <v>1</v>
      </c>
    </row>
    <row r="70" spans="1:8" s="15" customFormat="1" ht="45">
      <c r="A70" s="152"/>
      <c r="B70" s="59"/>
      <c r="C70" s="61"/>
      <c r="D70" s="53" t="s">
        <v>296</v>
      </c>
      <c r="E70" s="53" t="s">
        <v>298</v>
      </c>
      <c r="F70" s="60">
        <v>4000</v>
      </c>
      <c r="G70" s="38">
        <v>4000</v>
      </c>
      <c r="H70" s="6">
        <f t="shared" si="4"/>
        <v>1</v>
      </c>
    </row>
    <row r="71" spans="1:8" s="15" customFormat="1" ht="33.75">
      <c r="A71" s="152"/>
      <c r="B71" s="59"/>
      <c r="C71" s="61"/>
      <c r="D71" s="53" t="s">
        <v>299</v>
      </c>
      <c r="E71" s="53" t="s">
        <v>273</v>
      </c>
      <c r="F71" s="60">
        <v>3000</v>
      </c>
      <c r="G71" s="38">
        <v>3000</v>
      </c>
      <c r="H71" s="6">
        <f t="shared" si="4"/>
        <v>1</v>
      </c>
    </row>
    <row r="72" spans="1:8" s="15" customFormat="1" ht="45">
      <c r="A72" s="152"/>
      <c r="B72" s="59"/>
      <c r="C72" s="61"/>
      <c r="D72" s="53" t="s">
        <v>358</v>
      </c>
      <c r="E72" s="53" t="s">
        <v>300</v>
      </c>
      <c r="F72" s="60">
        <v>6000</v>
      </c>
      <c r="G72" s="38">
        <v>6000</v>
      </c>
      <c r="H72" s="6">
        <f t="shared" si="4"/>
        <v>1</v>
      </c>
    </row>
    <row r="73" spans="1:8" s="15" customFormat="1" ht="33.75">
      <c r="A73" s="152"/>
      <c r="B73" s="59"/>
      <c r="C73" s="61"/>
      <c r="D73" s="53" t="s">
        <v>301</v>
      </c>
      <c r="E73" s="53" t="s">
        <v>302</v>
      </c>
      <c r="F73" s="60">
        <v>40000</v>
      </c>
      <c r="G73" s="38">
        <v>40000</v>
      </c>
      <c r="H73" s="6">
        <f t="shared" si="4"/>
        <v>1</v>
      </c>
    </row>
    <row r="74" spans="1:8" s="15" customFormat="1" ht="33.75">
      <c r="A74" s="152"/>
      <c r="B74" s="59"/>
      <c r="C74" s="61"/>
      <c r="D74" s="53" t="s">
        <v>354</v>
      </c>
      <c r="E74" s="53" t="s">
        <v>303</v>
      </c>
      <c r="F74" s="60">
        <v>17500</v>
      </c>
      <c r="G74" s="38">
        <v>17500</v>
      </c>
      <c r="H74" s="6">
        <f t="shared" si="4"/>
        <v>1</v>
      </c>
    </row>
    <row r="75" spans="1:8" s="15" customFormat="1" ht="45">
      <c r="A75" s="152"/>
      <c r="B75" s="59"/>
      <c r="C75" s="61"/>
      <c r="D75" s="53" t="s">
        <v>304</v>
      </c>
      <c r="E75" s="53" t="s">
        <v>305</v>
      </c>
      <c r="F75" s="60">
        <v>4000</v>
      </c>
      <c r="G75" s="38">
        <v>4000</v>
      </c>
      <c r="H75" s="6">
        <f t="shared" si="4"/>
        <v>1</v>
      </c>
    </row>
    <row r="76" spans="1:8" s="15" customFormat="1" ht="33.75">
      <c r="A76" s="152"/>
      <c r="B76" s="59"/>
      <c r="C76" s="61"/>
      <c r="D76" s="53" t="s">
        <v>306</v>
      </c>
      <c r="E76" s="53" t="s">
        <v>268</v>
      </c>
      <c r="F76" s="60">
        <v>151000</v>
      </c>
      <c r="G76" s="38">
        <v>151000</v>
      </c>
      <c r="H76" s="6">
        <f t="shared" si="4"/>
        <v>1</v>
      </c>
    </row>
    <row r="77" spans="1:8" s="15" customFormat="1" ht="33.75">
      <c r="A77" s="152"/>
      <c r="B77" s="59"/>
      <c r="C77" s="61"/>
      <c r="D77" s="53" t="s">
        <v>307</v>
      </c>
      <c r="E77" s="53" t="s">
        <v>308</v>
      </c>
      <c r="F77" s="60">
        <f>5000-1200</f>
        <v>3800</v>
      </c>
      <c r="G77" s="38">
        <v>3800</v>
      </c>
      <c r="H77" s="6">
        <f t="shared" si="4"/>
        <v>1</v>
      </c>
    </row>
    <row r="78" spans="1:8" s="15" customFormat="1" ht="33.75">
      <c r="A78" s="152"/>
      <c r="B78" s="59"/>
      <c r="C78" s="61"/>
      <c r="D78" s="53" t="s">
        <v>309</v>
      </c>
      <c r="E78" s="53" t="s">
        <v>268</v>
      </c>
      <c r="F78" s="60">
        <v>63000</v>
      </c>
      <c r="G78" s="38">
        <v>63000</v>
      </c>
      <c r="H78" s="6">
        <f t="shared" si="4"/>
        <v>1</v>
      </c>
    </row>
    <row r="79" spans="1:8" s="15" customFormat="1" ht="33.75">
      <c r="A79" s="152"/>
      <c r="B79" s="59"/>
      <c r="C79" s="61"/>
      <c r="D79" s="53" t="s">
        <v>310</v>
      </c>
      <c r="E79" s="53" t="s">
        <v>268</v>
      </c>
      <c r="F79" s="60">
        <v>80000</v>
      </c>
      <c r="G79" s="38">
        <v>80000</v>
      </c>
      <c r="H79" s="6">
        <f t="shared" si="4"/>
        <v>1</v>
      </c>
    </row>
    <row r="80" spans="1:8" s="15" customFormat="1" ht="33.75">
      <c r="A80" s="152"/>
      <c r="B80" s="59"/>
      <c r="C80" s="61"/>
      <c r="D80" s="53" t="s">
        <v>311</v>
      </c>
      <c r="E80" s="53" t="s">
        <v>268</v>
      </c>
      <c r="F80" s="109">
        <v>8000</v>
      </c>
      <c r="G80" s="50">
        <v>8000</v>
      </c>
      <c r="H80" s="6">
        <f t="shared" si="4"/>
        <v>1</v>
      </c>
    </row>
    <row r="81" spans="1:8" s="15" customFormat="1" ht="33.75">
      <c r="A81" s="152"/>
      <c r="B81" s="59"/>
      <c r="C81" s="61"/>
      <c r="D81" s="58" t="s">
        <v>311</v>
      </c>
      <c r="E81" s="58" t="s">
        <v>312</v>
      </c>
      <c r="F81" s="91">
        <v>1000</v>
      </c>
      <c r="G81" s="45">
        <v>1000</v>
      </c>
      <c r="H81" s="13">
        <f t="shared" si="4"/>
        <v>1</v>
      </c>
    </row>
    <row r="82" spans="1:8" s="15" customFormat="1" ht="33.75">
      <c r="A82" s="152"/>
      <c r="B82" s="59"/>
      <c r="C82" s="61"/>
      <c r="D82" s="53" t="s">
        <v>313</v>
      </c>
      <c r="E82" s="53" t="s">
        <v>361</v>
      </c>
      <c r="F82" s="109">
        <v>9000</v>
      </c>
      <c r="G82" s="50">
        <v>9000</v>
      </c>
      <c r="H82" s="6">
        <f t="shared" si="4"/>
        <v>1</v>
      </c>
    </row>
    <row r="83" spans="1:8" s="15" customFormat="1" ht="22.5">
      <c r="A83" s="152"/>
      <c r="B83" s="59"/>
      <c r="C83" s="61"/>
      <c r="D83" s="58" t="s">
        <v>313</v>
      </c>
      <c r="E83" s="58" t="s">
        <v>314</v>
      </c>
      <c r="F83" s="91">
        <v>1500</v>
      </c>
      <c r="G83" s="45">
        <v>1500</v>
      </c>
      <c r="H83" s="13">
        <f t="shared" si="4"/>
        <v>1</v>
      </c>
    </row>
    <row r="84" spans="1:8" s="15" customFormat="1" ht="56.25">
      <c r="A84" s="152"/>
      <c r="B84" s="59"/>
      <c r="C84" s="61"/>
      <c r="D84" s="53" t="s">
        <v>313</v>
      </c>
      <c r="E84" s="53" t="s">
        <v>362</v>
      </c>
      <c r="F84" s="60">
        <v>1500</v>
      </c>
      <c r="G84" s="38">
        <v>1500</v>
      </c>
      <c r="H84" s="6">
        <f t="shared" si="4"/>
        <v>1</v>
      </c>
    </row>
    <row r="85" spans="1:8" s="15" customFormat="1" ht="33.75">
      <c r="A85" s="152"/>
      <c r="B85" s="59"/>
      <c r="C85" s="61"/>
      <c r="D85" s="53" t="s">
        <v>313</v>
      </c>
      <c r="E85" s="53" t="s">
        <v>315</v>
      </c>
      <c r="F85" s="60">
        <v>3000</v>
      </c>
      <c r="G85" s="38">
        <v>3000</v>
      </c>
      <c r="H85" s="6">
        <f t="shared" si="4"/>
        <v>1</v>
      </c>
    </row>
    <row r="86" spans="1:8" s="15" customFormat="1" ht="45">
      <c r="A86" s="152"/>
      <c r="B86" s="59"/>
      <c r="C86" s="61"/>
      <c r="D86" s="53" t="s">
        <v>316</v>
      </c>
      <c r="E86" s="53" t="s">
        <v>317</v>
      </c>
      <c r="F86" s="60">
        <v>2100</v>
      </c>
      <c r="G86" s="38">
        <v>2100</v>
      </c>
      <c r="H86" s="6">
        <f t="shared" si="4"/>
        <v>1</v>
      </c>
    </row>
    <row r="87" spans="1:8" s="15" customFormat="1" ht="56.25">
      <c r="A87" s="152"/>
      <c r="B87" s="59"/>
      <c r="C87" s="61"/>
      <c r="D87" s="53" t="s">
        <v>316</v>
      </c>
      <c r="E87" s="53" t="s">
        <v>318</v>
      </c>
      <c r="F87" s="60">
        <v>1600</v>
      </c>
      <c r="G87" s="38">
        <v>1600</v>
      </c>
      <c r="H87" s="6">
        <f t="shared" si="4"/>
        <v>1</v>
      </c>
    </row>
    <row r="88" spans="1:8" s="15" customFormat="1" ht="22.5">
      <c r="A88" s="152"/>
      <c r="B88" s="59"/>
      <c r="C88" s="61"/>
      <c r="D88" s="53" t="s">
        <v>316</v>
      </c>
      <c r="E88" s="53" t="s">
        <v>319</v>
      </c>
      <c r="F88" s="60">
        <v>4500</v>
      </c>
      <c r="G88" s="38">
        <v>4500</v>
      </c>
      <c r="H88" s="6">
        <f t="shared" si="4"/>
        <v>1</v>
      </c>
    </row>
    <row r="89" spans="1:8" s="15" customFormat="1" ht="33.75">
      <c r="A89" s="152"/>
      <c r="B89" s="59"/>
      <c r="C89" s="61"/>
      <c r="D89" s="53" t="s">
        <v>316</v>
      </c>
      <c r="E89" s="53" t="s">
        <v>320</v>
      </c>
      <c r="F89" s="60">
        <v>2500</v>
      </c>
      <c r="G89" s="38">
        <v>2500</v>
      </c>
      <c r="H89" s="6">
        <f t="shared" si="4"/>
        <v>1</v>
      </c>
    </row>
    <row r="90" spans="1:8" s="15" customFormat="1" ht="33.75">
      <c r="A90" s="152"/>
      <c r="B90" s="59"/>
      <c r="C90" s="61"/>
      <c r="D90" s="53" t="s">
        <v>321</v>
      </c>
      <c r="E90" s="53" t="s">
        <v>268</v>
      </c>
      <c r="F90" s="60">
        <v>13000</v>
      </c>
      <c r="G90" s="38">
        <v>13000</v>
      </c>
      <c r="H90" s="6">
        <f t="shared" si="4"/>
        <v>1</v>
      </c>
    </row>
    <row r="91" spans="1:8" s="15" customFormat="1" ht="33.75">
      <c r="A91" s="152"/>
      <c r="B91" s="59"/>
      <c r="C91" s="61"/>
      <c r="D91" s="53" t="s">
        <v>321</v>
      </c>
      <c r="E91" s="53" t="s">
        <v>308</v>
      </c>
      <c r="F91" s="60">
        <v>10000</v>
      </c>
      <c r="G91" s="38">
        <v>10000</v>
      </c>
      <c r="H91" s="6">
        <f t="shared" si="4"/>
        <v>1</v>
      </c>
    </row>
    <row r="92" spans="1:8" s="15" customFormat="1" ht="33.75">
      <c r="A92" s="152"/>
      <c r="B92" s="59"/>
      <c r="C92" s="61"/>
      <c r="D92" s="53" t="s">
        <v>321</v>
      </c>
      <c r="E92" s="53" t="s">
        <v>322</v>
      </c>
      <c r="F92" s="60">
        <v>4000</v>
      </c>
      <c r="G92" s="38">
        <v>4000</v>
      </c>
      <c r="H92" s="6">
        <f t="shared" si="4"/>
        <v>1</v>
      </c>
    </row>
    <row r="93" spans="1:8" s="15" customFormat="1" ht="33.75">
      <c r="A93" s="152"/>
      <c r="B93" s="59"/>
      <c r="C93" s="61"/>
      <c r="D93" s="53" t="s">
        <v>323</v>
      </c>
      <c r="E93" s="53" t="s">
        <v>324</v>
      </c>
      <c r="F93" s="60">
        <v>24000</v>
      </c>
      <c r="G93" s="38">
        <v>24000</v>
      </c>
      <c r="H93" s="6">
        <f t="shared" si="4"/>
        <v>1</v>
      </c>
    </row>
    <row r="94" spans="1:8" s="15" customFormat="1" ht="22.5">
      <c r="A94" s="152"/>
      <c r="B94" s="59"/>
      <c r="C94" s="61"/>
      <c r="D94" s="53" t="s">
        <v>323</v>
      </c>
      <c r="E94" s="53" t="s">
        <v>325</v>
      </c>
      <c r="F94" s="60">
        <v>6000</v>
      </c>
      <c r="G94" s="38">
        <v>6000</v>
      </c>
      <c r="H94" s="6">
        <f t="shared" si="4"/>
        <v>1</v>
      </c>
    </row>
    <row r="95" spans="1:8" s="15" customFormat="1" ht="22.5">
      <c r="A95" s="152"/>
      <c r="B95" s="59"/>
      <c r="C95" s="61"/>
      <c r="D95" s="53" t="s">
        <v>323</v>
      </c>
      <c r="E95" s="53" t="s">
        <v>326</v>
      </c>
      <c r="F95" s="60">
        <v>3000</v>
      </c>
      <c r="G95" s="38">
        <v>3000</v>
      </c>
      <c r="H95" s="6">
        <f t="shared" si="4"/>
        <v>1</v>
      </c>
    </row>
    <row r="96" spans="1:8" s="15" customFormat="1" ht="33.75">
      <c r="A96" s="152"/>
      <c r="B96" s="59"/>
      <c r="C96" s="61"/>
      <c r="D96" s="53" t="s">
        <v>327</v>
      </c>
      <c r="E96" s="53" t="s">
        <v>268</v>
      </c>
      <c r="F96" s="60">
        <v>9000</v>
      </c>
      <c r="G96" s="38">
        <v>9000</v>
      </c>
      <c r="H96" s="6">
        <f t="shared" si="4"/>
        <v>1</v>
      </c>
    </row>
    <row r="97" spans="1:8" s="15" customFormat="1" ht="33.75">
      <c r="A97" s="152"/>
      <c r="B97" s="59"/>
      <c r="C97" s="61"/>
      <c r="D97" s="53" t="s">
        <v>328</v>
      </c>
      <c r="E97" s="53" t="s">
        <v>303</v>
      </c>
      <c r="F97" s="60">
        <v>35000</v>
      </c>
      <c r="G97" s="38">
        <v>35000</v>
      </c>
      <c r="H97" s="6">
        <f t="shared" si="4"/>
        <v>1</v>
      </c>
    </row>
    <row r="98" spans="1:8" s="15" customFormat="1" ht="33.75">
      <c r="A98" s="152"/>
      <c r="B98" s="59"/>
      <c r="C98" s="61"/>
      <c r="D98" s="53" t="s">
        <v>329</v>
      </c>
      <c r="E98" s="53" t="s">
        <v>330</v>
      </c>
      <c r="F98" s="60">
        <v>9000</v>
      </c>
      <c r="G98" s="38">
        <v>9000</v>
      </c>
      <c r="H98" s="6">
        <f t="shared" si="4"/>
        <v>1</v>
      </c>
    </row>
    <row r="99" spans="1:8" s="15" customFormat="1" ht="33.75">
      <c r="A99" s="152"/>
      <c r="B99" s="59"/>
      <c r="C99" s="61"/>
      <c r="D99" s="53" t="s">
        <v>331</v>
      </c>
      <c r="E99" s="53" t="s">
        <v>363</v>
      </c>
      <c r="F99" s="60">
        <f>30000-3044+1244</f>
        <v>28200</v>
      </c>
      <c r="G99" s="38">
        <v>26955.54</v>
      </c>
      <c r="H99" s="6">
        <f t="shared" si="4"/>
        <v>0.9558702127659575</v>
      </c>
    </row>
    <row r="100" spans="1:8" s="15" customFormat="1" ht="33.75">
      <c r="A100" s="152"/>
      <c r="B100" s="59"/>
      <c r="C100" s="61"/>
      <c r="D100" s="53" t="s">
        <v>332</v>
      </c>
      <c r="E100" s="53" t="s">
        <v>271</v>
      </c>
      <c r="F100" s="60">
        <v>5000</v>
      </c>
      <c r="G100" s="38">
        <v>5000</v>
      </c>
      <c r="H100" s="6">
        <f t="shared" si="4"/>
        <v>1</v>
      </c>
    </row>
    <row r="101" spans="1:8" s="15" customFormat="1" ht="33.75">
      <c r="A101" s="152"/>
      <c r="B101" s="59"/>
      <c r="C101" s="61"/>
      <c r="D101" s="53" t="s">
        <v>332</v>
      </c>
      <c r="E101" s="53" t="s">
        <v>340</v>
      </c>
      <c r="F101" s="109">
        <v>3000</v>
      </c>
      <c r="G101" s="50">
        <v>3000</v>
      </c>
      <c r="H101" s="6">
        <f t="shared" si="4"/>
        <v>1</v>
      </c>
    </row>
    <row r="102" spans="1:8" s="15" customFormat="1" ht="33.75">
      <c r="A102" s="152"/>
      <c r="B102" s="59"/>
      <c r="C102" s="61"/>
      <c r="D102" s="58" t="s">
        <v>332</v>
      </c>
      <c r="E102" s="58" t="s">
        <v>324</v>
      </c>
      <c r="F102" s="91">
        <v>3000</v>
      </c>
      <c r="G102" s="45">
        <v>3000</v>
      </c>
      <c r="H102" s="13">
        <f t="shared" si="4"/>
        <v>1</v>
      </c>
    </row>
    <row r="103" spans="1:8" s="15" customFormat="1" ht="33.75">
      <c r="A103" s="152"/>
      <c r="B103" s="59"/>
      <c r="C103" s="61"/>
      <c r="D103" s="53" t="s">
        <v>333</v>
      </c>
      <c r="E103" s="53" t="s">
        <v>324</v>
      </c>
      <c r="F103" s="60">
        <v>5000</v>
      </c>
      <c r="G103" s="38">
        <v>5000</v>
      </c>
      <c r="H103" s="6">
        <f t="shared" si="4"/>
        <v>1</v>
      </c>
    </row>
    <row r="104" spans="1:8" s="15" customFormat="1" ht="45">
      <c r="A104" s="152"/>
      <c r="B104" s="59"/>
      <c r="C104" s="61"/>
      <c r="D104" s="53" t="s">
        <v>334</v>
      </c>
      <c r="E104" s="53" t="s">
        <v>335</v>
      </c>
      <c r="F104" s="109">
        <v>2000</v>
      </c>
      <c r="G104" s="50">
        <v>2000</v>
      </c>
      <c r="H104" s="6">
        <f t="shared" si="4"/>
        <v>1</v>
      </c>
    </row>
    <row r="105" spans="1:8" s="15" customFormat="1" ht="33.75">
      <c r="A105" s="152"/>
      <c r="B105" s="59"/>
      <c r="C105" s="61"/>
      <c r="D105" s="58" t="s">
        <v>334</v>
      </c>
      <c r="E105" s="58" t="s">
        <v>336</v>
      </c>
      <c r="F105" s="91">
        <v>10000</v>
      </c>
      <c r="G105" s="45">
        <v>10000</v>
      </c>
      <c r="H105" s="13">
        <f t="shared" si="4"/>
        <v>1</v>
      </c>
    </row>
    <row r="106" spans="1:8" s="15" customFormat="1" ht="22.5">
      <c r="A106" s="152"/>
      <c r="B106" s="59"/>
      <c r="C106" s="61"/>
      <c r="D106" s="53" t="s">
        <v>334</v>
      </c>
      <c r="E106" s="53" t="s">
        <v>337</v>
      </c>
      <c r="F106" s="60">
        <v>3000</v>
      </c>
      <c r="G106" s="38">
        <v>3000</v>
      </c>
      <c r="H106" s="6">
        <f t="shared" si="4"/>
        <v>1</v>
      </c>
    </row>
    <row r="107" spans="1:8" s="15" customFormat="1" ht="67.5">
      <c r="A107" s="152"/>
      <c r="B107" s="59"/>
      <c r="C107" s="61"/>
      <c r="D107" s="53" t="s">
        <v>338</v>
      </c>
      <c r="E107" s="53" t="s">
        <v>364</v>
      </c>
      <c r="F107" s="60">
        <v>3500</v>
      </c>
      <c r="G107" s="38">
        <v>3500</v>
      </c>
      <c r="H107" s="6">
        <f t="shared" si="4"/>
        <v>1</v>
      </c>
    </row>
    <row r="108" spans="1:8" s="15" customFormat="1" ht="38.25" customHeight="1">
      <c r="A108" s="152"/>
      <c r="B108" s="59"/>
      <c r="C108" s="61"/>
      <c r="D108" s="53" t="s">
        <v>264</v>
      </c>
      <c r="E108" s="53" t="s">
        <v>288</v>
      </c>
      <c r="F108" s="60">
        <v>4000</v>
      </c>
      <c r="G108" s="38">
        <v>4000</v>
      </c>
      <c r="H108" s="6">
        <f t="shared" si="4"/>
        <v>1</v>
      </c>
    </row>
    <row r="109" spans="1:8" s="15" customFormat="1" ht="48.75" customHeight="1">
      <c r="A109" s="152"/>
      <c r="B109" s="59"/>
      <c r="C109" s="61"/>
      <c r="D109" s="53" t="s">
        <v>264</v>
      </c>
      <c r="E109" s="53" t="s">
        <v>365</v>
      </c>
      <c r="F109" s="60">
        <v>1500</v>
      </c>
      <c r="G109" s="38">
        <v>1500</v>
      </c>
      <c r="H109" s="6">
        <f t="shared" si="4"/>
        <v>1</v>
      </c>
    </row>
    <row r="110" spans="1:8" s="15" customFormat="1" ht="37.5" customHeight="1">
      <c r="A110" s="152"/>
      <c r="B110" s="59"/>
      <c r="C110" s="61"/>
      <c r="D110" s="53" t="s">
        <v>339</v>
      </c>
      <c r="E110" s="53" t="s">
        <v>340</v>
      </c>
      <c r="F110" s="60">
        <v>15000</v>
      </c>
      <c r="G110" s="38">
        <v>15000</v>
      </c>
      <c r="H110" s="6">
        <f t="shared" si="4"/>
        <v>1</v>
      </c>
    </row>
    <row r="111" spans="1:8" s="15" customFormat="1" ht="45">
      <c r="A111" s="152"/>
      <c r="B111" s="59"/>
      <c r="C111" s="61"/>
      <c r="D111" s="53" t="s">
        <v>341</v>
      </c>
      <c r="E111" s="53" t="s">
        <v>342</v>
      </c>
      <c r="F111" s="60">
        <v>5000</v>
      </c>
      <c r="G111" s="38">
        <v>5000</v>
      </c>
      <c r="H111" s="6">
        <f t="shared" si="4"/>
        <v>1</v>
      </c>
    </row>
    <row r="112" spans="1:8" s="15" customFormat="1" ht="33.75">
      <c r="A112" s="152"/>
      <c r="B112" s="59"/>
      <c r="C112" s="61"/>
      <c r="D112" s="53" t="s">
        <v>343</v>
      </c>
      <c r="E112" s="53" t="s">
        <v>297</v>
      </c>
      <c r="F112" s="60">
        <v>10000</v>
      </c>
      <c r="G112" s="38">
        <v>10000</v>
      </c>
      <c r="H112" s="6">
        <f t="shared" si="4"/>
        <v>1</v>
      </c>
    </row>
    <row r="113" spans="1:8" s="15" customFormat="1" ht="33.75">
      <c r="A113" s="152"/>
      <c r="B113" s="59"/>
      <c r="C113" s="61"/>
      <c r="D113" s="53" t="s">
        <v>344</v>
      </c>
      <c r="E113" s="53" t="s">
        <v>288</v>
      </c>
      <c r="F113" s="60">
        <v>3000</v>
      </c>
      <c r="G113" s="38">
        <v>3000</v>
      </c>
      <c r="H113" s="6">
        <f t="shared" si="4"/>
        <v>1</v>
      </c>
    </row>
    <row r="114" spans="1:8" s="15" customFormat="1" ht="33.75">
      <c r="A114" s="152"/>
      <c r="B114" s="59"/>
      <c r="C114" s="61"/>
      <c r="D114" s="53" t="s">
        <v>344</v>
      </c>
      <c r="E114" s="53" t="s">
        <v>345</v>
      </c>
      <c r="F114" s="60">
        <v>30000</v>
      </c>
      <c r="G114" s="38">
        <v>30000</v>
      </c>
      <c r="H114" s="6">
        <f t="shared" si="4"/>
        <v>1</v>
      </c>
    </row>
    <row r="115" spans="1:8" s="15" customFormat="1" ht="33.75">
      <c r="A115" s="152"/>
      <c r="B115" s="59"/>
      <c r="C115" s="61"/>
      <c r="D115" s="53" t="s">
        <v>265</v>
      </c>
      <c r="E115" s="53" t="s">
        <v>346</v>
      </c>
      <c r="F115" s="60">
        <v>7800</v>
      </c>
      <c r="G115" s="38">
        <v>7800</v>
      </c>
      <c r="H115" s="6">
        <f t="shared" si="4"/>
        <v>1</v>
      </c>
    </row>
    <row r="116" spans="1:8" s="15" customFormat="1" ht="33.75">
      <c r="A116" s="152"/>
      <c r="B116" s="59"/>
      <c r="C116" s="61"/>
      <c r="D116" s="53" t="s">
        <v>265</v>
      </c>
      <c r="E116" s="53" t="s">
        <v>281</v>
      </c>
      <c r="F116" s="60">
        <v>28000</v>
      </c>
      <c r="G116" s="38">
        <v>28000</v>
      </c>
      <c r="H116" s="6">
        <f t="shared" si="4"/>
        <v>1</v>
      </c>
    </row>
    <row r="117" spans="1:8" s="15" customFormat="1" ht="33.75">
      <c r="A117" s="152"/>
      <c r="B117" s="59"/>
      <c r="C117" s="61"/>
      <c r="D117" s="53" t="s">
        <v>265</v>
      </c>
      <c r="E117" s="53" t="s">
        <v>324</v>
      </c>
      <c r="F117" s="60">
        <v>24000</v>
      </c>
      <c r="G117" s="38">
        <v>24000</v>
      </c>
      <c r="H117" s="6">
        <f t="shared" si="4"/>
        <v>1</v>
      </c>
    </row>
    <row r="118" spans="1:8" s="15" customFormat="1" ht="45">
      <c r="A118" s="152"/>
      <c r="B118" s="59"/>
      <c r="C118" s="61"/>
      <c r="D118" s="53" t="s">
        <v>265</v>
      </c>
      <c r="E118" s="53" t="s">
        <v>347</v>
      </c>
      <c r="F118" s="60">
        <v>5000</v>
      </c>
      <c r="G118" s="38">
        <v>5000</v>
      </c>
      <c r="H118" s="6">
        <f t="shared" si="4"/>
        <v>1</v>
      </c>
    </row>
    <row r="119" spans="1:8" s="15" customFormat="1" ht="45">
      <c r="A119" s="152"/>
      <c r="B119" s="59"/>
      <c r="C119" s="61"/>
      <c r="D119" s="53" t="s">
        <v>265</v>
      </c>
      <c r="E119" s="53" t="s">
        <v>348</v>
      </c>
      <c r="F119" s="60">
        <v>3500</v>
      </c>
      <c r="G119" s="38">
        <v>3500</v>
      </c>
      <c r="H119" s="6">
        <f t="shared" si="4"/>
        <v>1</v>
      </c>
    </row>
    <row r="120" spans="1:8" s="15" customFormat="1" ht="33.75">
      <c r="A120" s="152"/>
      <c r="B120" s="59"/>
      <c r="C120" s="61"/>
      <c r="D120" s="53" t="s">
        <v>266</v>
      </c>
      <c r="E120" s="53" t="s">
        <v>297</v>
      </c>
      <c r="F120" s="109">
        <v>148000</v>
      </c>
      <c r="G120" s="50">
        <v>148000</v>
      </c>
      <c r="H120" s="6">
        <f t="shared" si="4"/>
        <v>1</v>
      </c>
    </row>
    <row r="121" spans="1:8" s="15" customFormat="1" ht="45">
      <c r="A121" s="152"/>
      <c r="B121" s="59"/>
      <c r="C121" s="61"/>
      <c r="D121" s="58" t="s">
        <v>266</v>
      </c>
      <c r="E121" s="58" t="s">
        <v>349</v>
      </c>
      <c r="F121" s="91">
        <v>3500</v>
      </c>
      <c r="G121" s="45">
        <v>3500</v>
      </c>
      <c r="H121" s="13">
        <f t="shared" si="4"/>
        <v>1</v>
      </c>
    </row>
    <row r="122" spans="1:8" s="15" customFormat="1" ht="37.5" customHeight="1">
      <c r="A122" s="152"/>
      <c r="B122" s="59"/>
      <c r="C122" s="61"/>
      <c r="D122" s="53" t="s">
        <v>266</v>
      </c>
      <c r="E122" s="53" t="s">
        <v>350</v>
      </c>
      <c r="F122" s="60">
        <v>3500</v>
      </c>
      <c r="G122" s="38">
        <v>3500</v>
      </c>
      <c r="H122" s="6">
        <f t="shared" si="4"/>
        <v>1</v>
      </c>
    </row>
    <row r="123" spans="1:8" s="15" customFormat="1" ht="39" customHeight="1">
      <c r="A123" s="152"/>
      <c r="B123" s="59"/>
      <c r="C123" s="61"/>
      <c r="D123" s="53" t="s">
        <v>266</v>
      </c>
      <c r="E123" s="53" t="s">
        <v>351</v>
      </c>
      <c r="F123" s="60">
        <v>5000</v>
      </c>
      <c r="G123" s="38">
        <v>5000</v>
      </c>
      <c r="H123" s="6">
        <f t="shared" si="4"/>
        <v>1</v>
      </c>
    </row>
    <row r="124" spans="1:8" s="15" customFormat="1" ht="39" customHeight="1">
      <c r="A124" s="152"/>
      <c r="B124" s="59"/>
      <c r="C124" s="61"/>
      <c r="D124" s="53" t="s">
        <v>266</v>
      </c>
      <c r="E124" s="53" t="s">
        <v>352</v>
      </c>
      <c r="F124" s="109">
        <v>5000</v>
      </c>
      <c r="G124" s="50">
        <v>5000</v>
      </c>
      <c r="H124" s="6">
        <f t="shared" si="4"/>
        <v>1</v>
      </c>
    </row>
    <row r="125" spans="1:8" s="15" customFormat="1" ht="38.25" customHeight="1">
      <c r="A125" s="152"/>
      <c r="B125" s="59"/>
      <c r="C125" s="61"/>
      <c r="D125" s="58" t="s">
        <v>267</v>
      </c>
      <c r="E125" s="58" t="s">
        <v>297</v>
      </c>
      <c r="F125" s="91">
        <v>15000</v>
      </c>
      <c r="G125" s="45">
        <v>15000</v>
      </c>
      <c r="H125" s="13">
        <f t="shared" si="4"/>
        <v>1</v>
      </c>
    </row>
    <row r="126" spans="1:8" s="15" customFormat="1" ht="49.5" customHeight="1">
      <c r="A126" s="152"/>
      <c r="B126" s="59"/>
      <c r="C126" s="61"/>
      <c r="D126" s="53" t="s">
        <v>267</v>
      </c>
      <c r="E126" s="53" t="s">
        <v>366</v>
      </c>
      <c r="F126" s="60">
        <v>20000</v>
      </c>
      <c r="G126" s="38">
        <v>20000</v>
      </c>
      <c r="H126" s="6">
        <f t="shared" si="4"/>
        <v>1</v>
      </c>
    </row>
    <row r="127" spans="1:8" s="15" customFormat="1" ht="45">
      <c r="A127" s="152"/>
      <c r="B127" s="59"/>
      <c r="C127" s="61"/>
      <c r="D127" s="53" t="s">
        <v>267</v>
      </c>
      <c r="E127" s="53" t="s">
        <v>353</v>
      </c>
      <c r="F127" s="60">
        <v>2500</v>
      </c>
      <c r="G127" s="38">
        <v>2500</v>
      </c>
      <c r="H127" s="6">
        <f t="shared" si="4"/>
        <v>1</v>
      </c>
    </row>
    <row r="128" spans="1:8" s="15" customFormat="1" ht="33.75">
      <c r="A128" s="152"/>
      <c r="B128" s="59"/>
      <c r="C128" s="61"/>
      <c r="D128" s="53" t="s">
        <v>291</v>
      </c>
      <c r="E128" s="53" t="s">
        <v>292</v>
      </c>
      <c r="F128" s="60">
        <v>7600</v>
      </c>
      <c r="G128" s="38">
        <v>7600</v>
      </c>
      <c r="H128" s="6">
        <f t="shared" si="4"/>
        <v>1</v>
      </c>
    </row>
    <row r="129" spans="1:8" s="15" customFormat="1" ht="33.75">
      <c r="A129" s="152"/>
      <c r="B129" s="59"/>
      <c r="C129" s="62"/>
      <c r="D129" s="53" t="s">
        <v>354</v>
      </c>
      <c r="E129" s="53" t="s">
        <v>355</v>
      </c>
      <c r="F129" s="60">
        <v>3400</v>
      </c>
      <c r="G129" s="38">
        <v>3400</v>
      </c>
      <c r="H129" s="6">
        <f t="shared" si="4"/>
        <v>1</v>
      </c>
    </row>
    <row r="130" spans="1:8" s="15" customFormat="1" ht="11.25">
      <c r="A130" s="152"/>
      <c r="B130" s="59"/>
      <c r="C130" s="17" t="s">
        <v>66</v>
      </c>
      <c r="D130" s="53"/>
      <c r="E130" s="53"/>
      <c r="F130" s="60">
        <f>SUM(F46:F129)</f>
        <v>1550000</v>
      </c>
      <c r="G130" s="38">
        <f>SUM(G46:G129)</f>
        <v>1548425.94</v>
      </c>
      <c r="H130" s="6">
        <f t="shared" si="4"/>
        <v>0.9989844774193548</v>
      </c>
    </row>
    <row r="131" spans="1:8" s="15" customFormat="1" ht="62.25" customHeight="1">
      <c r="A131" s="152"/>
      <c r="B131" s="59"/>
      <c r="C131" s="17" t="s">
        <v>57</v>
      </c>
      <c r="D131" s="51" t="s">
        <v>67</v>
      </c>
      <c r="E131" s="51" t="s">
        <v>68</v>
      </c>
      <c r="F131" s="63">
        <v>45000</v>
      </c>
      <c r="G131" s="63">
        <v>45000</v>
      </c>
      <c r="H131" s="6">
        <f t="shared" si="4"/>
        <v>1</v>
      </c>
    </row>
    <row r="132" spans="1:8" s="15" customFormat="1" ht="22.5">
      <c r="A132" s="152"/>
      <c r="B132" s="59"/>
      <c r="C132" s="18"/>
      <c r="D132" s="117" t="s">
        <v>69</v>
      </c>
      <c r="E132" s="37" t="s">
        <v>70</v>
      </c>
      <c r="F132" s="64">
        <v>35000</v>
      </c>
      <c r="G132" s="65">
        <v>35000</v>
      </c>
      <c r="H132" s="6">
        <f t="shared" si="4"/>
        <v>1</v>
      </c>
    </row>
    <row r="133" spans="1:8" s="15" customFormat="1" ht="45">
      <c r="A133" s="152"/>
      <c r="B133" s="59"/>
      <c r="C133" s="18"/>
      <c r="D133" s="131"/>
      <c r="E133" s="37" t="s">
        <v>71</v>
      </c>
      <c r="F133" s="64">
        <v>130860</v>
      </c>
      <c r="G133" s="65">
        <v>130860</v>
      </c>
      <c r="H133" s="6">
        <f t="shared" si="4"/>
        <v>1</v>
      </c>
    </row>
    <row r="134" spans="1:8" s="15" customFormat="1" ht="27.75" customHeight="1">
      <c r="A134" s="152"/>
      <c r="B134" s="59"/>
      <c r="C134" s="18"/>
      <c r="D134" s="131"/>
      <c r="E134" s="37" t="s">
        <v>72</v>
      </c>
      <c r="F134" s="64">
        <v>75000</v>
      </c>
      <c r="G134" s="65">
        <v>75000</v>
      </c>
      <c r="H134" s="6">
        <f t="shared" si="4"/>
        <v>1</v>
      </c>
    </row>
    <row r="135" spans="1:8" s="15" customFormat="1" ht="26.25" customHeight="1">
      <c r="A135" s="152"/>
      <c r="B135" s="59"/>
      <c r="C135" s="18"/>
      <c r="D135" s="53" t="s">
        <v>393</v>
      </c>
      <c r="E135" s="127" t="s">
        <v>394</v>
      </c>
      <c r="F135" s="42">
        <v>7450</v>
      </c>
      <c r="G135" s="60">
        <v>7450</v>
      </c>
      <c r="H135" s="6">
        <f t="shared" si="4"/>
        <v>1</v>
      </c>
    </row>
    <row r="136" spans="1:8" s="15" customFormat="1" ht="15" customHeight="1">
      <c r="A136" s="152"/>
      <c r="B136" s="59"/>
      <c r="C136" s="18"/>
      <c r="D136" s="53" t="s">
        <v>395</v>
      </c>
      <c r="E136" s="128"/>
      <c r="F136" s="42">
        <v>10000</v>
      </c>
      <c r="G136" s="60">
        <v>10000</v>
      </c>
      <c r="H136" s="6">
        <f t="shared" si="4"/>
        <v>1</v>
      </c>
    </row>
    <row r="137" spans="1:8" s="15" customFormat="1" ht="26.25" customHeight="1">
      <c r="A137" s="152"/>
      <c r="B137" s="59"/>
      <c r="C137" s="18"/>
      <c r="D137" s="53" t="s">
        <v>114</v>
      </c>
      <c r="E137" s="128"/>
      <c r="F137" s="42">
        <v>12550</v>
      </c>
      <c r="G137" s="60">
        <v>12550</v>
      </c>
      <c r="H137" s="6">
        <f t="shared" si="4"/>
        <v>1</v>
      </c>
    </row>
    <row r="138" spans="1:8" s="15" customFormat="1" ht="33.75">
      <c r="A138" s="152"/>
      <c r="B138" s="59"/>
      <c r="C138" s="20"/>
      <c r="D138" s="67" t="s">
        <v>392</v>
      </c>
      <c r="E138" s="53" t="s">
        <v>73</v>
      </c>
      <c r="F138" s="42">
        <f>10000+9000</f>
        <v>19000</v>
      </c>
      <c r="G138" s="42">
        <v>19000</v>
      </c>
      <c r="H138" s="6">
        <f t="shared" si="4"/>
        <v>1</v>
      </c>
    </row>
    <row r="139" spans="1:8" s="15" customFormat="1" ht="45">
      <c r="A139" s="21"/>
      <c r="B139" s="22"/>
      <c r="C139" s="23"/>
      <c r="D139" s="43" t="s">
        <v>396</v>
      </c>
      <c r="E139" s="43" t="s">
        <v>397</v>
      </c>
      <c r="F139" s="68">
        <v>97600</v>
      </c>
      <c r="G139" s="69">
        <v>97600</v>
      </c>
      <c r="H139" s="6">
        <f aca="true" t="shared" si="5" ref="H139:H152">G139/F139</f>
        <v>1</v>
      </c>
    </row>
    <row r="140" spans="1:8" s="15" customFormat="1" ht="33.75">
      <c r="A140" s="21"/>
      <c r="B140" s="22"/>
      <c r="C140" s="23"/>
      <c r="D140" s="143" t="s">
        <v>396</v>
      </c>
      <c r="E140" s="143" t="s">
        <v>415</v>
      </c>
      <c r="F140" s="68">
        <v>158964</v>
      </c>
      <c r="G140" s="69">
        <v>158964</v>
      </c>
      <c r="H140" s="6">
        <f t="shared" si="5"/>
        <v>1</v>
      </c>
    </row>
    <row r="141" spans="1:8" s="15" customFormat="1" ht="33.75">
      <c r="A141" s="21"/>
      <c r="B141" s="22"/>
      <c r="C141" s="23"/>
      <c r="D141" s="43" t="s">
        <v>396</v>
      </c>
      <c r="E141" s="43" t="s">
        <v>413</v>
      </c>
      <c r="F141" s="110">
        <v>101026</v>
      </c>
      <c r="G141" s="142">
        <v>101026</v>
      </c>
      <c r="H141" s="13">
        <f t="shared" si="5"/>
        <v>1</v>
      </c>
    </row>
    <row r="142" spans="1:8" s="15" customFormat="1" ht="60" customHeight="1">
      <c r="A142" s="21"/>
      <c r="B142" s="22"/>
      <c r="C142" s="23"/>
      <c r="D142" s="43" t="s">
        <v>398</v>
      </c>
      <c r="E142" s="43" t="s">
        <v>399</v>
      </c>
      <c r="F142" s="68">
        <v>194452</v>
      </c>
      <c r="G142" s="69">
        <v>194452</v>
      </c>
      <c r="H142" s="6">
        <f t="shared" si="5"/>
        <v>1</v>
      </c>
    </row>
    <row r="143" spans="1:8" s="15" customFormat="1" ht="45">
      <c r="A143" s="21"/>
      <c r="B143" s="22"/>
      <c r="C143" s="23"/>
      <c r="D143" s="43" t="s">
        <v>400</v>
      </c>
      <c r="E143" s="43" t="s">
        <v>507</v>
      </c>
      <c r="F143" s="68">
        <v>107356</v>
      </c>
      <c r="G143" s="68">
        <v>107356</v>
      </c>
      <c r="H143" s="6">
        <f t="shared" si="5"/>
        <v>1</v>
      </c>
    </row>
    <row r="144" spans="1:8" s="15" customFormat="1" ht="45">
      <c r="A144" s="21"/>
      <c r="B144" s="22"/>
      <c r="C144" s="23"/>
      <c r="D144" s="43" t="s">
        <v>400</v>
      </c>
      <c r="E144" s="43" t="s">
        <v>401</v>
      </c>
      <c r="F144" s="68">
        <v>97600</v>
      </c>
      <c r="G144" s="68">
        <v>97600</v>
      </c>
      <c r="H144" s="6">
        <f t="shared" si="5"/>
        <v>1</v>
      </c>
    </row>
    <row r="145" spans="1:8" s="15" customFormat="1" ht="45">
      <c r="A145" s="21"/>
      <c r="B145" s="22"/>
      <c r="C145" s="23"/>
      <c r="D145" s="43" t="s">
        <v>402</v>
      </c>
      <c r="E145" s="43" t="s">
        <v>403</v>
      </c>
      <c r="F145" s="111">
        <v>117880</v>
      </c>
      <c r="G145" s="111">
        <v>117880</v>
      </c>
      <c r="H145" s="31">
        <f t="shared" si="5"/>
        <v>1</v>
      </c>
    </row>
    <row r="146" spans="1:8" s="15" customFormat="1" ht="45">
      <c r="A146" s="21"/>
      <c r="B146" s="22"/>
      <c r="C146" s="23"/>
      <c r="D146" s="43" t="s">
        <v>402</v>
      </c>
      <c r="E146" s="43" t="s">
        <v>404</v>
      </c>
      <c r="F146" s="110">
        <v>136060</v>
      </c>
      <c r="G146" s="110">
        <v>136060</v>
      </c>
      <c r="H146" s="13">
        <f t="shared" si="5"/>
        <v>1</v>
      </c>
    </row>
    <row r="147" spans="1:8" s="15" customFormat="1" ht="45">
      <c r="A147" s="21"/>
      <c r="B147" s="22"/>
      <c r="C147" s="23"/>
      <c r="D147" s="43" t="s">
        <v>405</v>
      </c>
      <c r="E147" s="43" t="s">
        <v>508</v>
      </c>
      <c r="F147" s="68">
        <v>103242</v>
      </c>
      <c r="G147" s="69">
        <v>103242</v>
      </c>
      <c r="H147" s="6">
        <f t="shared" si="5"/>
        <v>1</v>
      </c>
    </row>
    <row r="148" spans="1:8" s="15" customFormat="1" ht="45">
      <c r="A148" s="21"/>
      <c r="B148" s="22"/>
      <c r="C148" s="23"/>
      <c r="D148" s="43" t="s">
        <v>406</v>
      </c>
      <c r="E148" s="43" t="s">
        <v>414</v>
      </c>
      <c r="F148" s="68">
        <v>103357</v>
      </c>
      <c r="G148" s="68">
        <v>103357</v>
      </c>
      <c r="H148" s="6">
        <f t="shared" si="5"/>
        <v>1</v>
      </c>
    </row>
    <row r="149" spans="1:8" s="15" customFormat="1" ht="50.25" customHeight="1">
      <c r="A149" s="21"/>
      <c r="B149" s="22"/>
      <c r="C149" s="23"/>
      <c r="D149" s="43" t="s">
        <v>407</v>
      </c>
      <c r="E149" s="43" t="s">
        <v>408</v>
      </c>
      <c r="F149" s="68">
        <v>100445</v>
      </c>
      <c r="G149" s="69">
        <v>100445</v>
      </c>
      <c r="H149" s="6">
        <f t="shared" si="5"/>
        <v>1</v>
      </c>
    </row>
    <row r="150" spans="1:8" s="15" customFormat="1" ht="50.25" customHeight="1">
      <c r="A150" s="21"/>
      <c r="B150" s="22"/>
      <c r="C150" s="23"/>
      <c r="D150" s="43" t="s">
        <v>409</v>
      </c>
      <c r="E150" s="43" t="s">
        <v>410</v>
      </c>
      <c r="F150" s="68">
        <v>97600</v>
      </c>
      <c r="G150" s="69">
        <v>97600</v>
      </c>
      <c r="H150" s="6">
        <f t="shared" si="5"/>
        <v>1</v>
      </c>
    </row>
    <row r="151" spans="1:8" s="15" customFormat="1" ht="51.75" customHeight="1">
      <c r="A151" s="21"/>
      <c r="B151" s="22"/>
      <c r="C151" s="23"/>
      <c r="D151" s="43" t="s">
        <v>411</v>
      </c>
      <c r="E151" s="66" t="s">
        <v>412</v>
      </c>
      <c r="F151" s="68">
        <v>157702</v>
      </c>
      <c r="G151" s="69">
        <v>157702</v>
      </c>
      <c r="H151" s="6">
        <f t="shared" si="5"/>
        <v>1</v>
      </c>
    </row>
    <row r="152" spans="1:8" s="15" customFormat="1" ht="15" customHeight="1">
      <c r="A152" s="22"/>
      <c r="B152" s="22"/>
      <c r="C152" s="24"/>
      <c r="D152" s="70" t="s">
        <v>383</v>
      </c>
      <c r="E152" s="53"/>
      <c r="F152" s="71">
        <v>16</v>
      </c>
      <c r="G152" s="71"/>
      <c r="H152" s="6">
        <f t="shared" si="5"/>
        <v>0</v>
      </c>
    </row>
    <row r="153" spans="1:9" s="15" customFormat="1" ht="14.25" customHeight="1">
      <c r="A153" s="152"/>
      <c r="B153" s="59"/>
      <c r="C153" s="25" t="s">
        <v>60</v>
      </c>
      <c r="D153" s="39"/>
      <c r="E153" s="51"/>
      <c r="F153" s="72">
        <f>SUM(F131:F152)</f>
        <v>1908160</v>
      </c>
      <c r="G153" s="42">
        <f>SUM(G131:G152)</f>
        <v>1908144</v>
      </c>
      <c r="H153" s="6">
        <f t="shared" si="4"/>
        <v>0.9999916149589133</v>
      </c>
      <c r="I153" s="26"/>
    </row>
    <row r="154" spans="1:11" s="15" customFormat="1" ht="13.5" customHeight="1">
      <c r="A154" s="152"/>
      <c r="B154" s="73" t="s">
        <v>74</v>
      </c>
      <c r="C154" s="27"/>
      <c r="D154" s="76"/>
      <c r="E154" s="48"/>
      <c r="F154" s="63">
        <f>SUM(F153,F130,F45)</f>
        <v>3635760</v>
      </c>
      <c r="G154" s="77">
        <f>SUM(G153,G130,G45)</f>
        <v>3634169.94</v>
      </c>
      <c r="H154" s="6">
        <f t="shared" si="4"/>
        <v>0.9995626609017096</v>
      </c>
      <c r="I154" s="28"/>
      <c r="J154" s="28"/>
      <c r="K154" s="29"/>
    </row>
    <row r="155" spans="1:8" s="15" customFormat="1" ht="14.25" customHeight="1">
      <c r="A155" s="152"/>
      <c r="B155" s="59"/>
      <c r="C155" s="124" t="s">
        <v>57</v>
      </c>
      <c r="D155" s="37" t="s">
        <v>75</v>
      </c>
      <c r="E155" s="37" t="s">
        <v>76</v>
      </c>
      <c r="F155" s="38">
        <v>13956</v>
      </c>
      <c r="G155" s="38">
        <v>13956</v>
      </c>
      <c r="H155" s="6">
        <f t="shared" si="4"/>
        <v>1</v>
      </c>
    </row>
    <row r="156" spans="1:8" s="15" customFormat="1" ht="13.5" customHeight="1">
      <c r="A156" s="152"/>
      <c r="B156" s="59"/>
      <c r="C156" s="125"/>
      <c r="D156" s="117" t="s">
        <v>77</v>
      </c>
      <c r="E156" s="37" t="s">
        <v>389</v>
      </c>
      <c r="F156" s="38">
        <v>135000</v>
      </c>
      <c r="G156" s="38">
        <v>135000</v>
      </c>
      <c r="H156" s="6">
        <f t="shared" si="4"/>
        <v>1</v>
      </c>
    </row>
    <row r="157" spans="1:8" s="15" customFormat="1" ht="36" customHeight="1">
      <c r="A157" s="152"/>
      <c r="B157" s="59"/>
      <c r="C157" s="125"/>
      <c r="D157" s="118"/>
      <c r="E157" s="37" t="s">
        <v>390</v>
      </c>
      <c r="F157" s="38">
        <v>37000</v>
      </c>
      <c r="G157" s="38">
        <v>37000</v>
      </c>
      <c r="H157" s="6">
        <f t="shared" si="4"/>
        <v>1</v>
      </c>
    </row>
    <row r="158" spans="1:8" s="15" customFormat="1" ht="33.75">
      <c r="A158" s="152"/>
      <c r="B158" s="59"/>
      <c r="C158" s="125"/>
      <c r="D158" s="37" t="s">
        <v>78</v>
      </c>
      <c r="E158" s="37" t="s">
        <v>79</v>
      </c>
      <c r="F158" s="38">
        <v>22000</v>
      </c>
      <c r="G158" s="38">
        <v>22000</v>
      </c>
      <c r="H158" s="6">
        <f t="shared" si="4"/>
        <v>1</v>
      </c>
    </row>
    <row r="159" spans="1:8" s="15" customFormat="1" ht="33.75">
      <c r="A159" s="152"/>
      <c r="B159" s="59"/>
      <c r="C159" s="125"/>
      <c r="D159" s="37" t="s">
        <v>80</v>
      </c>
      <c r="E159" s="37" t="s">
        <v>81</v>
      </c>
      <c r="F159" s="38">
        <v>100000</v>
      </c>
      <c r="G159" s="38">
        <v>100000</v>
      </c>
      <c r="H159" s="6">
        <f t="shared" si="4"/>
        <v>1</v>
      </c>
    </row>
    <row r="160" spans="1:8" s="15" customFormat="1" ht="26.25" customHeight="1">
      <c r="A160" s="152"/>
      <c r="B160" s="59"/>
      <c r="C160" s="125"/>
      <c r="D160" s="140" t="s">
        <v>82</v>
      </c>
      <c r="E160" s="140" t="s">
        <v>83</v>
      </c>
      <c r="F160" s="50">
        <v>110000</v>
      </c>
      <c r="G160" s="50">
        <v>110000</v>
      </c>
      <c r="H160" s="6">
        <f t="shared" si="4"/>
        <v>1</v>
      </c>
    </row>
    <row r="161" spans="1:8" s="15" customFormat="1" ht="26.25" customHeight="1">
      <c r="A161" s="152"/>
      <c r="B161" s="59"/>
      <c r="C161" s="125"/>
      <c r="D161" s="51" t="s">
        <v>84</v>
      </c>
      <c r="E161" s="51" t="s">
        <v>85</v>
      </c>
      <c r="F161" s="45">
        <v>27000</v>
      </c>
      <c r="G161" s="45">
        <v>27000</v>
      </c>
      <c r="H161" s="13">
        <f t="shared" si="4"/>
        <v>1</v>
      </c>
    </row>
    <row r="162" spans="1:8" s="15" customFormat="1" ht="22.5">
      <c r="A162" s="152"/>
      <c r="B162" s="59"/>
      <c r="C162" s="125"/>
      <c r="D162" s="117" t="s">
        <v>86</v>
      </c>
      <c r="E162" s="37" t="s">
        <v>385</v>
      </c>
      <c r="F162" s="42">
        <v>10000</v>
      </c>
      <c r="G162" s="60">
        <v>10000</v>
      </c>
      <c r="H162" s="6">
        <f t="shared" si="4"/>
        <v>1</v>
      </c>
    </row>
    <row r="163" spans="1:8" s="15" customFormat="1" ht="22.5">
      <c r="A163" s="152"/>
      <c r="B163" s="59"/>
      <c r="C163" s="125"/>
      <c r="D163" s="131"/>
      <c r="E163" s="37" t="s">
        <v>386</v>
      </c>
      <c r="F163" s="42">
        <v>60000</v>
      </c>
      <c r="G163" s="60">
        <v>60000</v>
      </c>
      <c r="H163" s="6">
        <f t="shared" si="4"/>
        <v>1</v>
      </c>
    </row>
    <row r="164" spans="1:8" s="15" customFormat="1" ht="33.75">
      <c r="A164" s="152"/>
      <c r="B164" s="59"/>
      <c r="C164" s="125"/>
      <c r="D164" s="131"/>
      <c r="E164" s="37" t="s">
        <v>388</v>
      </c>
      <c r="F164" s="42">
        <v>538</v>
      </c>
      <c r="G164" s="60">
        <v>538</v>
      </c>
      <c r="H164" s="6">
        <f t="shared" si="4"/>
        <v>1</v>
      </c>
    </row>
    <row r="165" spans="1:8" s="15" customFormat="1" ht="33.75">
      <c r="A165" s="152"/>
      <c r="B165" s="59"/>
      <c r="C165" s="125"/>
      <c r="D165" s="131"/>
      <c r="E165" s="37" t="s">
        <v>87</v>
      </c>
      <c r="F165" s="42">
        <v>50000</v>
      </c>
      <c r="G165" s="60">
        <v>50000</v>
      </c>
      <c r="H165" s="11">
        <f t="shared" si="4"/>
        <v>1</v>
      </c>
    </row>
    <row r="166" spans="1:8" s="15" customFormat="1" ht="34.5" customHeight="1">
      <c r="A166" s="152"/>
      <c r="B166" s="59"/>
      <c r="C166" s="126"/>
      <c r="D166" s="118"/>
      <c r="E166" s="37" t="s">
        <v>387</v>
      </c>
      <c r="F166" s="42">
        <v>48358</v>
      </c>
      <c r="G166" s="42">
        <v>48358</v>
      </c>
      <c r="H166" s="11">
        <f t="shared" si="4"/>
        <v>1</v>
      </c>
    </row>
    <row r="167" spans="1:8" s="15" customFormat="1" ht="14.25" customHeight="1">
      <c r="A167" s="152"/>
      <c r="B167" s="78"/>
      <c r="C167" s="17" t="s">
        <v>60</v>
      </c>
      <c r="D167" s="39"/>
      <c r="E167" s="37"/>
      <c r="F167" s="38">
        <f>SUM(F155:F166)</f>
        <v>613852</v>
      </c>
      <c r="G167" s="38">
        <f>SUM(G155:G166)</f>
        <v>613852</v>
      </c>
      <c r="H167" s="13">
        <f t="shared" si="4"/>
        <v>1</v>
      </c>
    </row>
    <row r="168" spans="1:8" s="15" customFormat="1" ht="13.5" customHeight="1">
      <c r="A168" s="153"/>
      <c r="B168" s="5" t="s">
        <v>88</v>
      </c>
      <c r="C168" s="8"/>
      <c r="D168" s="39"/>
      <c r="E168" s="37"/>
      <c r="F168" s="38">
        <f>SUM(F167)</f>
        <v>613852</v>
      </c>
      <c r="G168" s="38">
        <f>SUM(G167)</f>
        <v>613852</v>
      </c>
      <c r="H168" s="6">
        <f t="shared" si="4"/>
        <v>1</v>
      </c>
    </row>
    <row r="169" spans="1:8" s="15" customFormat="1" ht="13.5" customHeight="1">
      <c r="A169" s="104" t="s">
        <v>89</v>
      </c>
      <c r="B169" s="8"/>
      <c r="C169" s="8"/>
      <c r="D169" s="39"/>
      <c r="E169" s="37"/>
      <c r="F169" s="38">
        <f>SUM(F168,F154,F42)</f>
        <v>4287612</v>
      </c>
      <c r="G169" s="38">
        <f>SUM(G168,G154,G42)</f>
        <v>4286021.9399999995</v>
      </c>
      <c r="H169" s="6">
        <f t="shared" si="4"/>
        <v>0.9996291502122859</v>
      </c>
    </row>
    <row r="170" spans="1:8" s="15" customFormat="1" ht="33.75">
      <c r="A170" s="104" t="s">
        <v>90</v>
      </c>
      <c r="B170" s="5" t="s">
        <v>91</v>
      </c>
      <c r="C170" s="5" t="s">
        <v>92</v>
      </c>
      <c r="D170" s="79" t="s">
        <v>483</v>
      </c>
      <c r="E170" s="54" t="s">
        <v>93</v>
      </c>
      <c r="F170" s="38">
        <v>42702</v>
      </c>
      <c r="G170" s="38">
        <v>42103.99</v>
      </c>
      <c r="H170" s="6">
        <f t="shared" si="4"/>
        <v>0.9859957379045478</v>
      </c>
    </row>
    <row r="171" spans="1:8" s="15" customFormat="1" ht="45">
      <c r="A171" s="20"/>
      <c r="B171" s="14"/>
      <c r="C171" s="14"/>
      <c r="D171" s="80" t="s">
        <v>484</v>
      </c>
      <c r="E171" s="54" t="s">
        <v>94</v>
      </c>
      <c r="F171" s="38">
        <v>588360</v>
      </c>
      <c r="G171" s="38">
        <v>588360</v>
      </c>
      <c r="H171" s="6">
        <f t="shared" si="4"/>
        <v>1</v>
      </c>
    </row>
    <row r="172" spans="1:8" s="15" customFormat="1" ht="22.5">
      <c r="A172" s="20"/>
      <c r="B172" s="14"/>
      <c r="C172" s="14"/>
      <c r="D172" s="80" t="s">
        <v>484</v>
      </c>
      <c r="E172" s="54" t="s">
        <v>485</v>
      </c>
      <c r="F172" s="38">
        <v>600199</v>
      </c>
      <c r="G172" s="38">
        <v>600199</v>
      </c>
      <c r="H172" s="6">
        <f t="shared" si="4"/>
        <v>1</v>
      </c>
    </row>
    <row r="173" spans="1:8" s="15" customFormat="1" ht="11.25">
      <c r="A173" s="20"/>
      <c r="B173" s="14"/>
      <c r="C173" s="5" t="s">
        <v>95</v>
      </c>
      <c r="D173" s="39"/>
      <c r="E173" s="37"/>
      <c r="F173" s="38">
        <f>SUM(F170:F172)</f>
        <v>1231261</v>
      </c>
      <c r="G173" s="38">
        <f>SUM(G170:G172)</f>
        <v>1230662.99</v>
      </c>
      <c r="H173" s="6">
        <f t="shared" si="4"/>
        <v>0.9995143109381358</v>
      </c>
    </row>
    <row r="174" spans="1:8" s="15" customFormat="1" ht="11.25">
      <c r="A174" s="20"/>
      <c r="B174" s="81" t="s">
        <v>96</v>
      </c>
      <c r="C174" s="30"/>
      <c r="D174" s="82"/>
      <c r="E174" s="83"/>
      <c r="F174" s="84">
        <f>SUM(F173)</f>
        <v>1231261</v>
      </c>
      <c r="G174" s="84">
        <f>SUM(G173)</f>
        <v>1230662.99</v>
      </c>
      <c r="H174" s="31">
        <f t="shared" si="4"/>
        <v>0.9995143109381358</v>
      </c>
    </row>
    <row r="175" spans="1:8" s="15" customFormat="1" ht="45">
      <c r="A175" s="20"/>
      <c r="B175" s="16" t="s">
        <v>97</v>
      </c>
      <c r="C175" s="16" t="s">
        <v>92</v>
      </c>
      <c r="D175" s="80" t="s">
        <v>486</v>
      </c>
      <c r="E175" s="54" t="s">
        <v>98</v>
      </c>
      <c r="F175" s="38">
        <v>784323</v>
      </c>
      <c r="G175" s="38">
        <v>772596.4</v>
      </c>
      <c r="H175" s="13">
        <f t="shared" si="4"/>
        <v>0.9850487617983917</v>
      </c>
    </row>
    <row r="176" spans="1:8" s="15" customFormat="1" ht="11.25">
      <c r="A176" s="20"/>
      <c r="B176" s="14"/>
      <c r="C176" s="5" t="s">
        <v>95</v>
      </c>
      <c r="D176" s="39"/>
      <c r="E176" s="37"/>
      <c r="F176" s="38">
        <f>SUM(F175)</f>
        <v>784323</v>
      </c>
      <c r="G176" s="38">
        <f>SUM(G175)</f>
        <v>772596.4</v>
      </c>
      <c r="H176" s="6">
        <f aca="true" t="shared" si="6" ref="H176:H207">G176/F176</f>
        <v>0.9850487617983917</v>
      </c>
    </row>
    <row r="177" spans="1:8" s="15" customFormat="1" ht="11.25">
      <c r="A177" s="20"/>
      <c r="B177" s="5" t="s">
        <v>99</v>
      </c>
      <c r="C177" s="8"/>
      <c r="D177" s="39"/>
      <c r="E177" s="37"/>
      <c r="F177" s="38">
        <f>SUM(F176)</f>
        <v>784323</v>
      </c>
      <c r="G177" s="38">
        <f>SUM(G176)</f>
        <v>772596.4</v>
      </c>
      <c r="H177" s="6">
        <f t="shared" si="6"/>
        <v>0.9850487617983917</v>
      </c>
    </row>
    <row r="178" spans="1:8" s="15" customFormat="1" ht="22.5">
      <c r="A178" s="20"/>
      <c r="B178" s="5" t="s">
        <v>100</v>
      </c>
      <c r="C178" s="5" t="s">
        <v>92</v>
      </c>
      <c r="D178" s="85" t="s">
        <v>487</v>
      </c>
      <c r="E178" s="37" t="s">
        <v>488</v>
      </c>
      <c r="F178" s="86">
        <v>230544</v>
      </c>
      <c r="G178" s="86">
        <v>230544</v>
      </c>
      <c r="H178" s="6">
        <f t="shared" si="6"/>
        <v>1</v>
      </c>
    </row>
    <row r="179" spans="1:8" s="15" customFormat="1" ht="33.75">
      <c r="A179" s="20"/>
      <c r="B179" s="14"/>
      <c r="C179" s="14"/>
      <c r="D179" s="85" t="s">
        <v>101</v>
      </c>
      <c r="E179" s="37" t="s">
        <v>489</v>
      </c>
      <c r="F179" s="86">
        <v>566000</v>
      </c>
      <c r="G179" s="86">
        <v>566000</v>
      </c>
      <c r="H179" s="6">
        <f t="shared" si="6"/>
        <v>1</v>
      </c>
    </row>
    <row r="180" spans="1:8" s="15" customFormat="1" ht="49.5" customHeight="1">
      <c r="A180" s="20"/>
      <c r="B180" s="14"/>
      <c r="C180" s="14"/>
      <c r="D180" s="85" t="s">
        <v>101</v>
      </c>
      <c r="E180" s="37" t="s">
        <v>490</v>
      </c>
      <c r="F180" s="86">
        <v>712600</v>
      </c>
      <c r="G180" s="86">
        <v>705210.11</v>
      </c>
      <c r="H180" s="6">
        <f t="shared" si="6"/>
        <v>0.9896296800449059</v>
      </c>
    </row>
    <row r="181" spans="1:8" s="15" customFormat="1" ht="11.25">
      <c r="A181" s="20"/>
      <c r="B181" s="14"/>
      <c r="C181" s="5" t="s">
        <v>95</v>
      </c>
      <c r="D181" s="39"/>
      <c r="E181" s="37"/>
      <c r="F181" s="38">
        <f>SUM(F178:F180)</f>
        <v>1509144</v>
      </c>
      <c r="G181" s="38">
        <f>SUM(G178:G180)</f>
        <v>1501754.1099999999</v>
      </c>
      <c r="H181" s="6">
        <f t="shared" si="6"/>
        <v>0.9951032572107101</v>
      </c>
    </row>
    <row r="182" spans="1:8" s="40" customFormat="1" ht="11.25">
      <c r="A182" s="20"/>
      <c r="B182" s="5" t="s">
        <v>102</v>
      </c>
      <c r="C182" s="8"/>
      <c r="D182" s="39"/>
      <c r="E182" s="37"/>
      <c r="F182" s="38">
        <f>SUM(F181)</f>
        <v>1509144</v>
      </c>
      <c r="G182" s="38">
        <f>SUM(G181)</f>
        <v>1501754.1099999999</v>
      </c>
      <c r="H182" s="6">
        <f t="shared" si="6"/>
        <v>0.9951032572107101</v>
      </c>
    </row>
    <row r="183" spans="1:8" ht="33.75">
      <c r="A183" s="20"/>
      <c r="B183" s="5" t="s">
        <v>103</v>
      </c>
      <c r="C183" s="5" t="s">
        <v>92</v>
      </c>
      <c r="D183" s="80" t="s">
        <v>491</v>
      </c>
      <c r="E183" s="54" t="s">
        <v>104</v>
      </c>
      <c r="F183" s="86">
        <v>15000</v>
      </c>
      <c r="G183" s="86">
        <v>9000</v>
      </c>
      <c r="H183" s="6">
        <f t="shared" si="6"/>
        <v>0.6</v>
      </c>
    </row>
    <row r="184" spans="1:8" ht="32.25" customHeight="1">
      <c r="A184" s="20"/>
      <c r="B184" s="14"/>
      <c r="C184" s="14"/>
      <c r="D184" s="80" t="s">
        <v>486</v>
      </c>
      <c r="E184" s="54" t="s">
        <v>105</v>
      </c>
      <c r="F184" s="86">
        <v>275836</v>
      </c>
      <c r="G184" s="86">
        <v>196683.1</v>
      </c>
      <c r="H184" s="6">
        <f t="shared" si="6"/>
        <v>0.7130436201221015</v>
      </c>
    </row>
    <row r="185" spans="1:8" s="40" customFormat="1" ht="14.25" customHeight="1">
      <c r="A185" s="20"/>
      <c r="B185" s="14"/>
      <c r="C185" s="5" t="s">
        <v>95</v>
      </c>
      <c r="D185" s="39"/>
      <c r="E185" s="37"/>
      <c r="F185" s="38">
        <f>SUM(F183:F184)</f>
        <v>290836</v>
      </c>
      <c r="G185" s="38">
        <f>SUM(G183:G184)</f>
        <v>205683.1</v>
      </c>
      <c r="H185" s="6">
        <f t="shared" si="6"/>
        <v>0.7072133436025801</v>
      </c>
    </row>
    <row r="186" spans="1:8" ht="15" customHeight="1">
      <c r="A186" s="20"/>
      <c r="B186" s="5" t="s">
        <v>106</v>
      </c>
      <c r="C186" s="8"/>
      <c r="D186" s="39"/>
      <c r="E186" s="37"/>
      <c r="F186" s="38">
        <f>SUM(F185)</f>
        <v>290836</v>
      </c>
      <c r="G186" s="38">
        <f>SUM(G185)</f>
        <v>205683.1</v>
      </c>
      <c r="H186" s="6">
        <f t="shared" si="6"/>
        <v>0.7072133436025801</v>
      </c>
    </row>
    <row r="187" spans="1:8" ht="14.25" customHeight="1">
      <c r="A187" s="104" t="s">
        <v>107</v>
      </c>
      <c r="B187" s="8"/>
      <c r="C187" s="8"/>
      <c r="D187" s="39"/>
      <c r="E187" s="37"/>
      <c r="F187" s="38">
        <f>SUM(F186,F182,F177,F174)</f>
        <v>3815564</v>
      </c>
      <c r="G187" s="38">
        <f>SUM(G186,G182,G177,G174)</f>
        <v>3710696.5999999996</v>
      </c>
      <c r="H187" s="6">
        <f t="shared" si="6"/>
        <v>0.9725158849386355</v>
      </c>
    </row>
    <row r="188" spans="1:8" ht="78.75" customHeight="1">
      <c r="A188" s="104" t="s">
        <v>108</v>
      </c>
      <c r="B188" s="5" t="s">
        <v>109</v>
      </c>
      <c r="C188" s="5" t="s">
        <v>92</v>
      </c>
      <c r="D188" s="136" t="s">
        <v>492</v>
      </c>
      <c r="E188" s="37" t="s">
        <v>493</v>
      </c>
      <c r="F188" s="86">
        <v>218717</v>
      </c>
      <c r="G188" s="86">
        <v>218696.19</v>
      </c>
      <c r="H188" s="6">
        <f t="shared" si="6"/>
        <v>0.9999048542180078</v>
      </c>
    </row>
    <row r="189" spans="1:8" s="40" customFormat="1" ht="14.25" customHeight="1">
      <c r="A189" s="20"/>
      <c r="B189" s="14"/>
      <c r="C189" s="137" t="s">
        <v>95</v>
      </c>
      <c r="D189" s="139"/>
      <c r="E189" s="140"/>
      <c r="F189" s="50">
        <f>SUM(F188)</f>
        <v>218717</v>
      </c>
      <c r="G189" s="50">
        <f>SUM(G188)</f>
        <v>218696.19</v>
      </c>
      <c r="H189" s="6">
        <f t="shared" si="6"/>
        <v>0.9999048542180078</v>
      </c>
    </row>
    <row r="190" spans="1:8" ht="33.75">
      <c r="A190" s="20"/>
      <c r="B190" s="14"/>
      <c r="C190" s="16" t="s">
        <v>110</v>
      </c>
      <c r="D190" s="51" t="s">
        <v>111</v>
      </c>
      <c r="E190" s="51" t="s">
        <v>459</v>
      </c>
      <c r="F190" s="45">
        <v>3200</v>
      </c>
      <c r="G190" s="45">
        <v>3200</v>
      </c>
      <c r="H190" s="13">
        <f t="shared" si="6"/>
        <v>1</v>
      </c>
    </row>
    <row r="191" spans="1:8" ht="101.25">
      <c r="A191" s="20"/>
      <c r="B191" s="14"/>
      <c r="C191" s="14"/>
      <c r="D191" s="37" t="s">
        <v>112</v>
      </c>
      <c r="E191" s="37" t="s">
        <v>460</v>
      </c>
      <c r="F191" s="38">
        <v>40000</v>
      </c>
      <c r="G191" s="38">
        <v>40000</v>
      </c>
      <c r="H191" s="6">
        <f t="shared" si="6"/>
        <v>1</v>
      </c>
    </row>
    <row r="192" spans="1:8" s="40" customFormat="1" ht="45">
      <c r="A192" s="20"/>
      <c r="B192" s="14"/>
      <c r="C192" s="14"/>
      <c r="D192" s="37" t="s">
        <v>461</v>
      </c>
      <c r="E192" s="37" t="s">
        <v>462</v>
      </c>
      <c r="F192" s="38">
        <v>55000</v>
      </c>
      <c r="G192" s="38">
        <v>55000</v>
      </c>
      <c r="H192" s="6">
        <f t="shared" si="6"/>
        <v>1</v>
      </c>
    </row>
    <row r="193" spans="1:8" ht="27" customHeight="1">
      <c r="A193" s="20"/>
      <c r="B193" s="14"/>
      <c r="C193" s="14"/>
      <c r="D193" s="37" t="s">
        <v>463</v>
      </c>
      <c r="E193" s="37" t="s">
        <v>464</v>
      </c>
      <c r="F193" s="38">
        <v>3700</v>
      </c>
      <c r="G193" s="38">
        <v>3700</v>
      </c>
      <c r="H193" s="6">
        <f t="shared" si="6"/>
        <v>1</v>
      </c>
    </row>
    <row r="194" spans="1:8" ht="38.25" customHeight="1">
      <c r="A194" s="20"/>
      <c r="B194" s="14"/>
      <c r="C194" s="14"/>
      <c r="D194" s="37" t="s">
        <v>115</v>
      </c>
      <c r="E194" s="37" t="s">
        <v>116</v>
      </c>
      <c r="F194" s="38">
        <v>30000</v>
      </c>
      <c r="G194" s="38">
        <v>30000</v>
      </c>
      <c r="H194" s="6">
        <f t="shared" si="6"/>
        <v>1</v>
      </c>
    </row>
    <row r="195" spans="1:8" ht="38.25" customHeight="1">
      <c r="A195" s="20"/>
      <c r="B195" s="14"/>
      <c r="C195" s="14"/>
      <c r="D195" s="37" t="s">
        <v>78</v>
      </c>
      <c r="E195" s="37" t="s">
        <v>117</v>
      </c>
      <c r="F195" s="38">
        <v>5000</v>
      </c>
      <c r="G195" s="38">
        <v>5000</v>
      </c>
      <c r="H195" s="6">
        <f t="shared" si="6"/>
        <v>1</v>
      </c>
    </row>
    <row r="196" spans="1:8" s="40" customFormat="1" ht="28.5" customHeight="1">
      <c r="A196" s="20"/>
      <c r="B196" s="14"/>
      <c r="C196" s="14"/>
      <c r="D196" s="37" t="s">
        <v>118</v>
      </c>
      <c r="E196" s="37" t="s">
        <v>465</v>
      </c>
      <c r="F196" s="38">
        <v>14000</v>
      </c>
      <c r="G196" s="38">
        <v>14000</v>
      </c>
      <c r="H196" s="6">
        <f t="shared" si="6"/>
        <v>1</v>
      </c>
    </row>
    <row r="197" spans="1:8" ht="22.5">
      <c r="A197" s="20"/>
      <c r="B197" s="14"/>
      <c r="C197" s="14"/>
      <c r="D197" s="117" t="s">
        <v>466</v>
      </c>
      <c r="E197" s="37" t="s">
        <v>119</v>
      </c>
      <c r="F197" s="42">
        <v>4300</v>
      </c>
      <c r="G197" s="42">
        <v>4300</v>
      </c>
      <c r="H197" s="6">
        <f t="shared" si="6"/>
        <v>1</v>
      </c>
    </row>
    <row r="198" spans="1:8" ht="22.5">
      <c r="A198" s="20"/>
      <c r="B198" s="14"/>
      <c r="C198" s="14"/>
      <c r="D198" s="131"/>
      <c r="E198" s="37" t="s">
        <v>120</v>
      </c>
      <c r="F198" s="42">
        <v>1800</v>
      </c>
      <c r="G198" s="42">
        <v>1800</v>
      </c>
      <c r="H198" s="6">
        <f t="shared" si="6"/>
        <v>1</v>
      </c>
    </row>
    <row r="199" spans="1:8" ht="56.25">
      <c r="A199" s="20"/>
      <c r="B199" s="14"/>
      <c r="C199" s="14"/>
      <c r="D199" s="118"/>
      <c r="E199" s="37" t="s">
        <v>121</v>
      </c>
      <c r="F199" s="45">
        <v>117600</v>
      </c>
      <c r="G199" s="45">
        <v>117600</v>
      </c>
      <c r="H199" s="6">
        <f t="shared" si="6"/>
        <v>1</v>
      </c>
    </row>
    <row r="200" spans="1:8" ht="33.75">
      <c r="A200" s="20"/>
      <c r="B200" s="14"/>
      <c r="C200" s="14"/>
      <c r="D200" s="117" t="s">
        <v>467</v>
      </c>
      <c r="E200" s="37" t="s">
        <v>468</v>
      </c>
      <c r="F200" s="42">
        <v>2000</v>
      </c>
      <c r="G200" s="42">
        <v>2000</v>
      </c>
      <c r="H200" s="6">
        <f t="shared" si="6"/>
        <v>1</v>
      </c>
    </row>
    <row r="201" spans="1:8" s="40" customFormat="1" ht="22.5">
      <c r="A201" s="20"/>
      <c r="B201" s="14"/>
      <c r="C201" s="14"/>
      <c r="D201" s="118"/>
      <c r="E201" s="37" t="s">
        <v>469</v>
      </c>
      <c r="F201" s="45">
        <v>4200</v>
      </c>
      <c r="G201" s="45">
        <v>4200</v>
      </c>
      <c r="H201" s="6">
        <f t="shared" si="6"/>
        <v>1</v>
      </c>
    </row>
    <row r="202" spans="1:8" ht="45">
      <c r="A202" s="20"/>
      <c r="B202" s="14"/>
      <c r="C202" s="14"/>
      <c r="D202" s="37" t="s">
        <v>470</v>
      </c>
      <c r="E202" s="37" t="s">
        <v>122</v>
      </c>
      <c r="F202" s="38">
        <v>108000</v>
      </c>
      <c r="G202" s="38">
        <v>108000</v>
      </c>
      <c r="H202" s="6">
        <f t="shared" si="6"/>
        <v>1</v>
      </c>
    </row>
    <row r="203" spans="1:8" s="40" customFormat="1" ht="22.5">
      <c r="A203" s="20"/>
      <c r="B203" s="14"/>
      <c r="C203" s="14"/>
      <c r="D203" s="117" t="s">
        <v>471</v>
      </c>
      <c r="E203" s="37" t="s">
        <v>472</v>
      </c>
      <c r="F203" s="42">
        <v>3500</v>
      </c>
      <c r="G203" s="42">
        <v>3500</v>
      </c>
      <c r="H203" s="6">
        <f t="shared" si="6"/>
        <v>1</v>
      </c>
    </row>
    <row r="204" spans="1:8" ht="67.5">
      <c r="A204" s="20"/>
      <c r="B204" s="14"/>
      <c r="C204" s="14"/>
      <c r="D204" s="131"/>
      <c r="E204" s="83" t="s">
        <v>124</v>
      </c>
      <c r="F204" s="87">
        <v>145000</v>
      </c>
      <c r="G204" s="87">
        <v>145000</v>
      </c>
      <c r="H204" s="31">
        <f t="shared" si="6"/>
        <v>1</v>
      </c>
    </row>
    <row r="205" spans="1:8" ht="67.5">
      <c r="A205" s="20"/>
      <c r="B205" s="14"/>
      <c r="C205" s="14"/>
      <c r="D205" s="118"/>
      <c r="E205" s="51" t="s">
        <v>125</v>
      </c>
      <c r="F205" s="45">
        <v>145000</v>
      </c>
      <c r="G205" s="45">
        <v>145000</v>
      </c>
      <c r="H205" s="13">
        <f t="shared" si="6"/>
        <v>1</v>
      </c>
    </row>
    <row r="206" spans="1:8" s="40" customFormat="1" ht="45">
      <c r="A206" s="20"/>
      <c r="B206" s="14"/>
      <c r="C206" s="14"/>
      <c r="D206" s="140" t="s">
        <v>473</v>
      </c>
      <c r="E206" s="140" t="s">
        <v>126</v>
      </c>
      <c r="F206" s="50">
        <v>14600</v>
      </c>
      <c r="G206" s="50">
        <v>14600</v>
      </c>
      <c r="H206" s="6">
        <f t="shared" si="6"/>
        <v>1</v>
      </c>
    </row>
    <row r="207" spans="1:8" ht="56.25">
      <c r="A207" s="20"/>
      <c r="B207" s="14"/>
      <c r="C207" s="14"/>
      <c r="D207" s="51" t="s">
        <v>474</v>
      </c>
      <c r="E207" s="51" t="s">
        <v>475</v>
      </c>
      <c r="F207" s="45">
        <v>129200</v>
      </c>
      <c r="G207" s="45">
        <v>129200</v>
      </c>
      <c r="H207" s="13">
        <f t="shared" si="6"/>
        <v>1</v>
      </c>
    </row>
    <row r="208" spans="1:8" s="40" customFormat="1" ht="33.75">
      <c r="A208" s="20"/>
      <c r="B208" s="14"/>
      <c r="C208" s="14"/>
      <c r="D208" s="37" t="s">
        <v>476</v>
      </c>
      <c r="E208" s="37" t="s">
        <v>477</v>
      </c>
      <c r="F208" s="38">
        <v>30000</v>
      </c>
      <c r="G208" s="38">
        <v>30000</v>
      </c>
      <c r="H208" s="6">
        <f aca="true" t="shared" si="7" ref="H208:H239">G208/F208</f>
        <v>1</v>
      </c>
    </row>
    <row r="209" spans="1:8" ht="56.25">
      <c r="A209" s="20"/>
      <c r="B209" s="14"/>
      <c r="C209" s="14"/>
      <c r="D209" s="37" t="s">
        <v>127</v>
      </c>
      <c r="E209" s="37" t="s">
        <v>478</v>
      </c>
      <c r="F209" s="38">
        <v>42000</v>
      </c>
      <c r="G209" s="38">
        <v>42000</v>
      </c>
      <c r="H209" s="6">
        <f t="shared" si="7"/>
        <v>1</v>
      </c>
    </row>
    <row r="210" spans="1:8" ht="67.5">
      <c r="A210" s="20"/>
      <c r="B210" s="14"/>
      <c r="C210" s="14"/>
      <c r="D210" s="37" t="s">
        <v>128</v>
      </c>
      <c r="E210" s="37" t="s">
        <v>479</v>
      </c>
      <c r="F210" s="38">
        <v>20000</v>
      </c>
      <c r="G210" s="38">
        <v>20000</v>
      </c>
      <c r="H210" s="6">
        <f t="shared" si="7"/>
        <v>1</v>
      </c>
    </row>
    <row r="211" spans="1:8" ht="22.5">
      <c r="A211" s="20"/>
      <c r="B211" s="14"/>
      <c r="C211" s="14"/>
      <c r="D211" s="37" t="s">
        <v>129</v>
      </c>
      <c r="E211" s="37" t="s">
        <v>130</v>
      </c>
      <c r="F211" s="38">
        <v>25000</v>
      </c>
      <c r="G211" s="38">
        <v>25000</v>
      </c>
      <c r="H211" s="6">
        <f t="shared" si="7"/>
        <v>1</v>
      </c>
    </row>
    <row r="212" spans="1:8" ht="33.75">
      <c r="A212" s="20"/>
      <c r="B212" s="14"/>
      <c r="C212" s="14"/>
      <c r="D212" s="37" t="s">
        <v>131</v>
      </c>
      <c r="E212" s="37" t="s">
        <v>132</v>
      </c>
      <c r="F212" s="38">
        <v>13800</v>
      </c>
      <c r="G212" s="38">
        <v>13800</v>
      </c>
      <c r="H212" s="6">
        <f t="shared" si="7"/>
        <v>1</v>
      </c>
    </row>
    <row r="213" spans="1:8" ht="22.5">
      <c r="A213" s="20"/>
      <c r="B213" s="14"/>
      <c r="C213" s="14"/>
      <c r="D213" s="37" t="s">
        <v>133</v>
      </c>
      <c r="E213" s="37" t="s">
        <v>480</v>
      </c>
      <c r="F213" s="38">
        <v>9000</v>
      </c>
      <c r="G213" s="38">
        <v>9000</v>
      </c>
      <c r="H213" s="6">
        <f t="shared" si="7"/>
        <v>1</v>
      </c>
    </row>
    <row r="214" spans="1:8" ht="45">
      <c r="A214" s="20"/>
      <c r="B214" s="14"/>
      <c r="C214" s="14"/>
      <c r="D214" s="37" t="s">
        <v>481</v>
      </c>
      <c r="E214" s="37" t="s">
        <v>482</v>
      </c>
      <c r="F214" s="38">
        <v>13500</v>
      </c>
      <c r="G214" s="38">
        <v>13500</v>
      </c>
      <c r="H214" s="6">
        <f t="shared" si="7"/>
        <v>1</v>
      </c>
    </row>
    <row r="215" spans="1:8" ht="11.25">
      <c r="A215" s="20"/>
      <c r="B215" s="14"/>
      <c r="C215" s="5" t="s">
        <v>134</v>
      </c>
      <c r="D215" s="39"/>
      <c r="E215" s="37"/>
      <c r="F215" s="38">
        <f>SUM(F190:F214)</f>
        <v>979400</v>
      </c>
      <c r="G215" s="38">
        <f>SUM(G190:G214)</f>
        <v>979400</v>
      </c>
      <c r="H215" s="6">
        <f t="shared" si="7"/>
        <v>1</v>
      </c>
    </row>
    <row r="216" spans="1:8" ht="11.25">
      <c r="A216" s="20"/>
      <c r="B216" s="81" t="s">
        <v>135</v>
      </c>
      <c r="C216" s="30"/>
      <c r="D216" s="82"/>
      <c r="E216" s="83"/>
      <c r="F216" s="84">
        <f>SUM(F215,F189)</f>
        <v>1198117</v>
      </c>
      <c r="G216" s="84">
        <f>SUM(G215,G189)</f>
        <v>1198096.19</v>
      </c>
      <c r="H216" s="31">
        <f t="shared" si="7"/>
        <v>0.9999826310786007</v>
      </c>
    </row>
    <row r="217" spans="1:8" ht="22.5">
      <c r="A217" s="20"/>
      <c r="B217" s="16" t="s">
        <v>136</v>
      </c>
      <c r="C217" s="133" t="s">
        <v>137</v>
      </c>
      <c r="D217" s="51" t="s">
        <v>138</v>
      </c>
      <c r="E217" s="51" t="s">
        <v>139</v>
      </c>
      <c r="F217" s="45">
        <v>11200</v>
      </c>
      <c r="G217" s="45">
        <v>11200</v>
      </c>
      <c r="H217" s="13">
        <f t="shared" si="7"/>
        <v>1</v>
      </c>
    </row>
    <row r="218" spans="1:8" s="40" customFormat="1" ht="22.5">
      <c r="A218" s="20"/>
      <c r="B218" s="14"/>
      <c r="C218" s="133"/>
      <c r="D218" s="37" t="s">
        <v>140</v>
      </c>
      <c r="E218" s="37" t="s">
        <v>141</v>
      </c>
      <c r="F218" s="38">
        <v>1850</v>
      </c>
      <c r="G218" s="38">
        <v>1850</v>
      </c>
      <c r="H218" s="6">
        <f t="shared" si="7"/>
        <v>1</v>
      </c>
    </row>
    <row r="219" spans="1:8" ht="56.25">
      <c r="A219" s="20"/>
      <c r="B219" s="14"/>
      <c r="C219" s="134"/>
      <c r="D219" s="117" t="s">
        <v>142</v>
      </c>
      <c r="E219" s="37" t="s">
        <v>143</v>
      </c>
      <c r="F219" s="42">
        <v>2000</v>
      </c>
      <c r="G219" s="60">
        <v>2000</v>
      </c>
      <c r="H219" s="6">
        <f t="shared" si="7"/>
        <v>1</v>
      </c>
    </row>
    <row r="220" spans="1:8" ht="45">
      <c r="A220" s="20"/>
      <c r="B220" s="14"/>
      <c r="C220" s="14"/>
      <c r="D220" s="118"/>
      <c r="E220" s="37" t="s">
        <v>144</v>
      </c>
      <c r="F220" s="45">
        <v>2500</v>
      </c>
      <c r="G220" s="38">
        <v>2500</v>
      </c>
      <c r="H220" s="6">
        <f t="shared" si="7"/>
        <v>1</v>
      </c>
    </row>
    <row r="221" spans="1:8" s="40" customFormat="1" ht="22.5">
      <c r="A221" s="20"/>
      <c r="B221" s="14"/>
      <c r="C221" s="14"/>
      <c r="D221" s="37" t="s">
        <v>145</v>
      </c>
      <c r="E221" s="37" t="s">
        <v>146</v>
      </c>
      <c r="F221" s="38">
        <v>21755</v>
      </c>
      <c r="G221" s="38">
        <v>21755</v>
      </c>
      <c r="H221" s="6">
        <f t="shared" si="7"/>
        <v>1</v>
      </c>
    </row>
    <row r="222" spans="1:8" ht="22.5">
      <c r="A222" s="20"/>
      <c r="B222" s="14"/>
      <c r="C222" s="14"/>
      <c r="D222" s="37" t="s">
        <v>147</v>
      </c>
      <c r="E222" s="37" t="s">
        <v>146</v>
      </c>
      <c r="F222" s="38">
        <v>10000</v>
      </c>
      <c r="G222" s="38">
        <v>10000</v>
      </c>
      <c r="H222" s="6">
        <f t="shared" si="7"/>
        <v>1</v>
      </c>
    </row>
    <row r="223" spans="1:8" ht="45">
      <c r="A223" s="20"/>
      <c r="B223" s="14"/>
      <c r="C223" s="14"/>
      <c r="D223" s="37" t="s">
        <v>148</v>
      </c>
      <c r="E223" s="37" t="s">
        <v>149</v>
      </c>
      <c r="F223" s="38">
        <v>4000</v>
      </c>
      <c r="G223" s="38">
        <v>4000</v>
      </c>
      <c r="H223" s="6">
        <f t="shared" si="7"/>
        <v>1</v>
      </c>
    </row>
    <row r="224" spans="1:8" ht="22.5">
      <c r="A224" s="20"/>
      <c r="B224" s="14"/>
      <c r="C224" s="14"/>
      <c r="D224" s="37" t="s">
        <v>150</v>
      </c>
      <c r="E224" s="37" t="s">
        <v>151</v>
      </c>
      <c r="F224" s="38">
        <v>2500</v>
      </c>
      <c r="G224" s="38">
        <v>2500</v>
      </c>
      <c r="H224" s="6">
        <f t="shared" si="7"/>
        <v>1</v>
      </c>
    </row>
    <row r="225" spans="1:8" s="89" customFormat="1" ht="22.5">
      <c r="A225" s="154"/>
      <c r="B225" s="32"/>
      <c r="C225" s="32"/>
      <c r="D225" s="48" t="s">
        <v>152</v>
      </c>
      <c r="E225" s="48" t="s">
        <v>153</v>
      </c>
      <c r="F225" s="63">
        <v>6270</v>
      </c>
      <c r="G225" s="63">
        <v>6270</v>
      </c>
      <c r="H225" s="6">
        <f t="shared" si="7"/>
        <v>1</v>
      </c>
    </row>
    <row r="226" spans="1:8" ht="22.5">
      <c r="A226" s="20"/>
      <c r="B226" s="14"/>
      <c r="C226" s="14"/>
      <c r="D226" s="37" t="s">
        <v>154</v>
      </c>
      <c r="E226" s="37" t="s">
        <v>146</v>
      </c>
      <c r="F226" s="38">
        <v>4040</v>
      </c>
      <c r="G226" s="38">
        <v>4040</v>
      </c>
      <c r="H226" s="6">
        <f t="shared" si="7"/>
        <v>1</v>
      </c>
    </row>
    <row r="227" spans="1:8" ht="33.75">
      <c r="A227" s="20"/>
      <c r="B227" s="14"/>
      <c r="C227" s="14"/>
      <c r="D227" s="37" t="s">
        <v>155</v>
      </c>
      <c r="E227" s="37" t="s">
        <v>156</v>
      </c>
      <c r="F227" s="38">
        <v>4500</v>
      </c>
      <c r="G227" s="38">
        <v>4500</v>
      </c>
      <c r="H227" s="6">
        <f t="shared" si="7"/>
        <v>1</v>
      </c>
    </row>
    <row r="228" spans="1:8" ht="25.5" customHeight="1">
      <c r="A228" s="20"/>
      <c r="B228" s="14"/>
      <c r="C228" s="14"/>
      <c r="D228" s="140" t="s">
        <v>157</v>
      </c>
      <c r="E228" s="140" t="s">
        <v>146</v>
      </c>
      <c r="F228" s="50">
        <v>6000</v>
      </c>
      <c r="G228" s="50">
        <v>6000</v>
      </c>
      <c r="H228" s="6">
        <f t="shared" si="7"/>
        <v>1</v>
      </c>
    </row>
    <row r="229" spans="1:8" ht="22.5" customHeight="1">
      <c r="A229" s="20"/>
      <c r="B229" s="14"/>
      <c r="C229" s="14"/>
      <c r="D229" s="131" t="s">
        <v>158</v>
      </c>
      <c r="E229" s="51" t="s">
        <v>159</v>
      </c>
      <c r="F229" s="90">
        <v>4300</v>
      </c>
      <c r="G229" s="91">
        <v>4300</v>
      </c>
      <c r="H229" s="13">
        <f t="shared" si="7"/>
        <v>1</v>
      </c>
    </row>
    <row r="230" spans="1:8" ht="33.75">
      <c r="A230" s="20"/>
      <c r="B230" s="14"/>
      <c r="C230" s="14"/>
      <c r="D230" s="118"/>
      <c r="E230" s="37" t="s">
        <v>160</v>
      </c>
      <c r="F230" s="42">
        <v>4250</v>
      </c>
      <c r="G230" s="60">
        <v>4250</v>
      </c>
      <c r="H230" s="6">
        <f t="shared" si="7"/>
        <v>1</v>
      </c>
    </row>
    <row r="231" spans="1:8" ht="22.5">
      <c r="A231" s="20"/>
      <c r="B231" s="14"/>
      <c r="C231" s="14"/>
      <c r="D231" s="37" t="s">
        <v>113</v>
      </c>
      <c r="E231" s="37" t="s">
        <v>161</v>
      </c>
      <c r="F231" s="45">
        <v>10000</v>
      </c>
      <c r="G231" s="38">
        <v>10000</v>
      </c>
      <c r="H231" s="6">
        <f t="shared" si="7"/>
        <v>1</v>
      </c>
    </row>
    <row r="232" spans="1:8" ht="33.75">
      <c r="A232" s="20"/>
      <c r="B232" s="14"/>
      <c r="C232" s="14"/>
      <c r="D232" s="83" t="s">
        <v>115</v>
      </c>
      <c r="E232" s="83" t="s">
        <v>162</v>
      </c>
      <c r="F232" s="84">
        <v>3500</v>
      </c>
      <c r="G232" s="84">
        <v>3500</v>
      </c>
      <c r="H232" s="31">
        <f t="shared" si="7"/>
        <v>1</v>
      </c>
    </row>
    <row r="233" spans="1:8" ht="33.75" customHeight="1">
      <c r="A233" s="20"/>
      <c r="B233" s="14"/>
      <c r="C233" s="14"/>
      <c r="D233" s="117" t="s">
        <v>163</v>
      </c>
      <c r="E233" s="51" t="s">
        <v>164</v>
      </c>
      <c r="F233" s="90">
        <v>6000</v>
      </c>
      <c r="G233" s="91">
        <v>6000</v>
      </c>
      <c r="H233" s="13">
        <f t="shared" si="7"/>
        <v>1</v>
      </c>
    </row>
    <row r="234" spans="1:8" ht="11.25">
      <c r="A234" s="20"/>
      <c r="B234" s="14"/>
      <c r="C234" s="14"/>
      <c r="D234" s="118"/>
      <c r="E234" s="37" t="s">
        <v>165</v>
      </c>
      <c r="F234" s="45">
        <v>6000</v>
      </c>
      <c r="G234" s="38">
        <v>6000</v>
      </c>
      <c r="H234" s="6">
        <f t="shared" si="7"/>
        <v>1</v>
      </c>
    </row>
    <row r="235" spans="1:8" ht="22.5">
      <c r="A235" s="20"/>
      <c r="B235" s="14"/>
      <c r="C235" s="14"/>
      <c r="D235" s="37" t="s">
        <v>166</v>
      </c>
      <c r="E235" s="37" t="s">
        <v>167</v>
      </c>
      <c r="F235" s="38">
        <v>10000</v>
      </c>
      <c r="G235" s="38">
        <v>10000</v>
      </c>
      <c r="H235" s="6">
        <f t="shared" si="7"/>
        <v>1</v>
      </c>
    </row>
    <row r="236" spans="1:8" ht="22.5">
      <c r="A236" s="20"/>
      <c r="B236" s="14"/>
      <c r="C236" s="14"/>
      <c r="D236" s="37" t="s">
        <v>168</v>
      </c>
      <c r="E236" s="37" t="s">
        <v>169</v>
      </c>
      <c r="F236" s="38">
        <v>23800</v>
      </c>
      <c r="G236" s="38">
        <v>23800</v>
      </c>
      <c r="H236" s="6">
        <f t="shared" si="7"/>
        <v>1</v>
      </c>
    </row>
    <row r="237" spans="1:8" ht="18" customHeight="1">
      <c r="A237" s="20"/>
      <c r="B237" s="14"/>
      <c r="C237" s="14"/>
      <c r="D237" s="117" t="s">
        <v>170</v>
      </c>
      <c r="E237" s="37" t="s">
        <v>171</v>
      </c>
      <c r="F237" s="42">
        <v>12300</v>
      </c>
      <c r="G237" s="60">
        <v>7688</v>
      </c>
      <c r="H237" s="6">
        <f t="shared" si="7"/>
        <v>0.625040650406504</v>
      </c>
    </row>
    <row r="238" spans="1:8" ht="22.5">
      <c r="A238" s="20"/>
      <c r="B238" s="14"/>
      <c r="C238" s="14"/>
      <c r="D238" s="118"/>
      <c r="E238" s="37" t="s">
        <v>153</v>
      </c>
      <c r="F238" s="45">
        <v>7688</v>
      </c>
      <c r="G238" s="38">
        <v>12300</v>
      </c>
      <c r="H238" s="6">
        <f t="shared" si="7"/>
        <v>1.5998959417273673</v>
      </c>
    </row>
    <row r="239" spans="1:8" ht="33.75">
      <c r="A239" s="20"/>
      <c r="B239" s="14"/>
      <c r="C239" s="14"/>
      <c r="D239" s="37" t="s">
        <v>172</v>
      </c>
      <c r="E239" s="37" t="s">
        <v>171</v>
      </c>
      <c r="F239" s="38">
        <v>15000</v>
      </c>
      <c r="G239" s="38">
        <v>15000</v>
      </c>
      <c r="H239" s="6">
        <f t="shared" si="7"/>
        <v>1</v>
      </c>
    </row>
    <row r="240" spans="1:8" ht="22.5">
      <c r="A240" s="20"/>
      <c r="B240" s="14"/>
      <c r="C240" s="14"/>
      <c r="D240" s="37" t="s">
        <v>173</v>
      </c>
      <c r="E240" s="37" t="s">
        <v>174</v>
      </c>
      <c r="F240" s="42">
        <v>3500</v>
      </c>
      <c r="G240" s="60">
        <v>3500</v>
      </c>
      <c r="H240" s="6">
        <f aca="true" t="shared" si="8" ref="H240:H263">G240/F240</f>
        <v>1</v>
      </c>
    </row>
    <row r="241" spans="1:8" ht="33.75">
      <c r="A241" s="20"/>
      <c r="B241" s="14"/>
      <c r="C241" s="14"/>
      <c r="D241" s="88"/>
      <c r="E241" s="37" t="s">
        <v>175</v>
      </c>
      <c r="F241" s="45">
        <v>2400</v>
      </c>
      <c r="G241" s="38">
        <v>2400</v>
      </c>
      <c r="H241" s="6">
        <f t="shared" si="8"/>
        <v>1</v>
      </c>
    </row>
    <row r="242" spans="1:8" s="40" customFormat="1" ht="22.5">
      <c r="A242" s="20"/>
      <c r="B242" s="14"/>
      <c r="C242" s="14"/>
      <c r="D242" s="37" t="s">
        <v>176</v>
      </c>
      <c r="E242" s="37" t="s">
        <v>177</v>
      </c>
      <c r="F242" s="38">
        <v>6000</v>
      </c>
      <c r="G242" s="38">
        <v>6000</v>
      </c>
      <c r="H242" s="6">
        <f t="shared" si="8"/>
        <v>1</v>
      </c>
    </row>
    <row r="243" spans="1:8" ht="22.5">
      <c r="A243" s="20"/>
      <c r="B243" s="14"/>
      <c r="C243" s="14"/>
      <c r="D243" s="37" t="s">
        <v>178</v>
      </c>
      <c r="E243" s="37" t="s">
        <v>179</v>
      </c>
      <c r="F243" s="38">
        <v>14200</v>
      </c>
      <c r="G243" s="38">
        <v>14200</v>
      </c>
      <c r="H243" s="6">
        <f t="shared" si="8"/>
        <v>1</v>
      </c>
    </row>
    <row r="244" spans="1:8" s="40" customFormat="1" ht="22.5">
      <c r="A244" s="20"/>
      <c r="B244" s="14"/>
      <c r="C244" s="14"/>
      <c r="D244" s="37" t="s">
        <v>180</v>
      </c>
      <c r="E244" s="37" t="s">
        <v>181</v>
      </c>
      <c r="F244" s="38">
        <v>6000</v>
      </c>
      <c r="G244" s="38">
        <v>6000</v>
      </c>
      <c r="H244" s="6">
        <f t="shared" si="8"/>
        <v>1</v>
      </c>
    </row>
    <row r="245" spans="1:8" ht="11.25">
      <c r="A245" s="20"/>
      <c r="B245" s="14"/>
      <c r="C245" s="81" t="s">
        <v>182</v>
      </c>
      <c r="D245" s="82"/>
      <c r="E245" s="83"/>
      <c r="F245" s="84">
        <f>SUM(F217:F244)</f>
        <v>211553</v>
      </c>
      <c r="G245" s="84">
        <f>SUM(G217:G244)</f>
        <v>211553</v>
      </c>
      <c r="H245" s="31">
        <f t="shared" si="8"/>
        <v>1</v>
      </c>
    </row>
    <row r="246" spans="1:8" s="40" customFormat="1" ht="45">
      <c r="A246" s="20"/>
      <c r="B246" s="14"/>
      <c r="C246" s="16" t="s">
        <v>19</v>
      </c>
      <c r="D246" s="51" t="s">
        <v>261</v>
      </c>
      <c r="E246" s="51" t="s">
        <v>63</v>
      </c>
      <c r="F246" s="45">
        <v>260000</v>
      </c>
      <c r="G246" s="45">
        <v>260000</v>
      </c>
      <c r="H246" s="13">
        <f t="shared" si="8"/>
        <v>1</v>
      </c>
    </row>
    <row r="247" spans="1:8" ht="11.25">
      <c r="A247" s="20"/>
      <c r="B247" s="14"/>
      <c r="C247" s="5" t="s">
        <v>20</v>
      </c>
      <c r="D247" s="39"/>
      <c r="E247" s="37"/>
      <c r="F247" s="38">
        <f>SUM(F246)</f>
        <v>260000</v>
      </c>
      <c r="G247" s="38">
        <f>SUM(G246)</f>
        <v>260000</v>
      </c>
      <c r="H247" s="6">
        <f t="shared" si="8"/>
        <v>1</v>
      </c>
    </row>
    <row r="248" spans="1:8" ht="22.5">
      <c r="A248" s="20"/>
      <c r="B248" s="14"/>
      <c r="C248" s="5" t="s">
        <v>92</v>
      </c>
      <c r="D248" s="80" t="s">
        <v>494</v>
      </c>
      <c r="E248" s="54" t="s">
        <v>183</v>
      </c>
      <c r="F248" s="42">
        <v>62790</v>
      </c>
      <c r="G248" s="42">
        <v>62790</v>
      </c>
      <c r="H248" s="6">
        <f t="shared" si="8"/>
        <v>1</v>
      </c>
    </row>
    <row r="249" spans="1:8" s="40" customFormat="1" ht="22.5">
      <c r="A249" s="20"/>
      <c r="B249" s="14"/>
      <c r="C249" s="14"/>
      <c r="D249" s="51" t="s">
        <v>184</v>
      </c>
      <c r="E249" s="37" t="s">
        <v>495</v>
      </c>
      <c r="F249" s="42">
        <v>36870</v>
      </c>
      <c r="G249" s="42">
        <v>36870</v>
      </c>
      <c r="H249" s="6">
        <f t="shared" si="8"/>
        <v>1</v>
      </c>
    </row>
    <row r="250" spans="1:8" ht="22.5">
      <c r="A250" s="20"/>
      <c r="B250" s="14"/>
      <c r="C250" s="14"/>
      <c r="D250" s="37" t="s">
        <v>496</v>
      </c>
      <c r="E250" s="37" t="s">
        <v>185</v>
      </c>
      <c r="F250" s="42">
        <v>23100</v>
      </c>
      <c r="G250" s="42">
        <v>23100</v>
      </c>
      <c r="H250" s="6">
        <f t="shared" si="8"/>
        <v>1</v>
      </c>
    </row>
    <row r="251" spans="1:8" s="40" customFormat="1" ht="11.25">
      <c r="A251" s="20"/>
      <c r="B251" s="14"/>
      <c r="C251" s="5" t="s">
        <v>95</v>
      </c>
      <c r="D251" s="39"/>
      <c r="E251" s="37"/>
      <c r="F251" s="42">
        <f>SUM(F248:F250)</f>
        <v>122760</v>
      </c>
      <c r="G251" s="60">
        <f>SUM(G248:G250)</f>
        <v>122760</v>
      </c>
      <c r="H251" s="6">
        <f t="shared" si="8"/>
        <v>1</v>
      </c>
    </row>
    <row r="252" spans="1:8" ht="22.5">
      <c r="A252" s="20"/>
      <c r="B252" s="14"/>
      <c r="C252" s="46" t="s">
        <v>45</v>
      </c>
      <c r="D252" s="37" t="s">
        <v>247</v>
      </c>
      <c r="E252" s="37" t="s">
        <v>248</v>
      </c>
      <c r="F252" s="42">
        <v>7000</v>
      </c>
      <c r="G252" s="60">
        <v>7000</v>
      </c>
      <c r="H252" s="6">
        <f t="shared" si="8"/>
        <v>1</v>
      </c>
    </row>
    <row r="253" spans="1:8" ht="22.5">
      <c r="A253" s="20"/>
      <c r="B253" s="14"/>
      <c r="C253" s="132"/>
      <c r="D253" s="56" t="s">
        <v>111</v>
      </c>
      <c r="E253" s="54" t="s">
        <v>249</v>
      </c>
      <c r="F253" s="92">
        <v>10000</v>
      </c>
      <c r="G253" s="60">
        <v>10000</v>
      </c>
      <c r="H253" s="6">
        <f t="shared" si="8"/>
        <v>1</v>
      </c>
    </row>
    <row r="254" spans="1:8" ht="11.25">
      <c r="A254" s="20"/>
      <c r="B254" s="14"/>
      <c r="C254" s="47"/>
      <c r="D254" s="53" t="s">
        <v>250</v>
      </c>
      <c r="E254" s="53"/>
      <c r="F254" s="93">
        <v>2000</v>
      </c>
      <c r="G254" s="42"/>
      <c r="H254" s="6">
        <f t="shared" si="8"/>
        <v>0</v>
      </c>
    </row>
    <row r="255" spans="1:8" ht="11.25">
      <c r="A255" s="20"/>
      <c r="B255" s="14"/>
      <c r="C255" s="5" t="s">
        <v>48</v>
      </c>
      <c r="D255" s="55"/>
      <c r="E255" s="51"/>
      <c r="F255" s="72">
        <f>SUM(F252:F254)</f>
        <v>19000</v>
      </c>
      <c r="G255" s="42">
        <f>SUM(G252:G254)</f>
        <v>17000</v>
      </c>
      <c r="H255" s="6">
        <f t="shared" si="8"/>
        <v>0.8947368421052632</v>
      </c>
    </row>
    <row r="256" spans="1:8" s="40" customFormat="1" ht="11.25">
      <c r="A256" s="20"/>
      <c r="B256" s="5" t="s">
        <v>186</v>
      </c>
      <c r="C256" s="8"/>
      <c r="D256" s="39"/>
      <c r="E256" s="37"/>
      <c r="F256" s="38">
        <f>SUM(F255,F251,F247,F245)</f>
        <v>613313</v>
      </c>
      <c r="G256" s="45">
        <f>SUM(G255,G251,G247,G245)</f>
        <v>611313</v>
      </c>
      <c r="H256" s="6">
        <f t="shared" si="8"/>
        <v>0.9967390223262836</v>
      </c>
    </row>
    <row r="257" spans="1:8" ht="11.25">
      <c r="A257" s="104" t="s">
        <v>187</v>
      </c>
      <c r="B257" s="8"/>
      <c r="C257" s="8"/>
      <c r="D257" s="39"/>
      <c r="E257" s="37"/>
      <c r="F257" s="38">
        <f>SUM(F256,F216)</f>
        <v>1811430</v>
      </c>
      <c r="G257" s="38">
        <f>SUM(G256,G216)</f>
        <v>1809409.19</v>
      </c>
      <c r="H257" s="6">
        <f t="shared" si="8"/>
        <v>0.9988844117630822</v>
      </c>
    </row>
    <row r="258" spans="1:8" ht="33.75">
      <c r="A258" s="104" t="s">
        <v>188</v>
      </c>
      <c r="B258" s="5" t="s">
        <v>189</v>
      </c>
      <c r="C258" s="5" t="s">
        <v>35</v>
      </c>
      <c r="D258" s="37" t="s">
        <v>190</v>
      </c>
      <c r="E258" s="37" t="s">
        <v>497</v>
      </c>
      <c r="F258" s="38">
        <v>85000</v>
      </c>
      <c r="G258" s="38">
        <v>85000</v>
      </c>
      <c r="H258" s="6">
        <f t="shared" si="8"/>
        <v>1</v>
      </c>
    </row>
    <row r="259" spans="1:8" ht="15.75" customHeight="1">
      <c r="A259" s="20"/>
      <c r="B259" s="14"/>
      <c r="C259" s="5" t="s">
        <v>36</v>
      </c>
      <c r="D259" s="39"/>
      <c r="E259" s="37"/>
      <c r="F259" s="38">
        <f aca="true" t="shared" si="9" ref="F259:G261">SUM(F258)</f>
        <v>85000</v>
      </c>
      <c r="G259" s="38">
        <f t="shared" si="9"/>
        <v>85000</v>
      </c>
      <c r="H259" s="6">
        <f t="shared" si="8"/>
        <v>1</v>
      </c>
    </row>
    <row r="260" spans="1:8" s="40" customFormat="1" ht="15" customHeight="1">
      <c r="A260" s="20"/>
      <c r="B260" s="5" t="s">
        <v>191</v>
      </c>
      <c r="C260" s="8"/>
      <c r="D260" s="39"/>
      <c r="E260" s="37"/>
      <c r="F260" s="38">
        <f t="shared" si="9"/>
        <v>85000</v>
      </c>
      <c r="G260" s="38">
        <f t="shared" si="9"/>
        <v>85000</v>
      </c>
      <c r="H260" s="6">
        <f t="shared" si="8"/>
        <v>1</v>
      </c>
    </row>
    <row r="261" spans="1:8" ht="13.5" customHeight="1">
      <c r="A261" s="104" t="s">
        <v>192</v>
      </c>
      <c r="B261" s="8"/>
      <c r="C261" s="8"/>
      <c r="D261" s="39"/>
      <c r="E261" s="37"/>
      <c r="F261" s="38">
        <f t="shared" si="9"/>
        <v>85000</v>
      </c>
      <c r="G261" s="38">
        <f t="shared" si="9"/>
        <v>85000</v>
      </c>
      <c r="H261" s="11">
        <f t="shared" si="8"/>
        <v>1</v>
      </c>
    </row>
    <row r="262" spans="1:8" s="40" customFormat="1" ht="22.5">
      <c r="A262" s="146" t="s">
        <v>193</v>
      </c>
      <c r="B262" s="119" t="s">
        <v>194</v>
      </c>
      <c r="C262" s="119" t="s">
        <v>195</v>
      </c>
      <c r="D262" s="140" t="s">
        <v>251</v>
      </c>
      <c r="E262" s="140" t="s">
        <v>196</v>
      </c>
      <c r="F262" s="144">
        <v>1176600</v>
      </c>
      <c r="G262" s="42">
        <v>1176600</v>
      </c>
      <c r="H262" s="6">
        <f t="shared" si="8"/>
        <v>1</v>
      </c>
    </row>
    <row r="263" spans="1:8" s="15" customFormat="1" ht="22.5">
      <c r="A263" s="147"/>
      <c r="B263" s="120"/>
      <c r="C263" s="121"/>
      <c r="D263" s="51" t="s">
        <v>251</v>
      </c>
      <c r="E263" s="51" t="s">
        <v>197</v>
      </c>
      <c r="F263" s="72">
        <v>535840</v>
      </c>
      <c r="G263" s="72">
        <v>535839</v>
      </c>
      <c r="H263" s="13">
        <f t="shared" si="8"/>
        <v>0.999998133771275</v>
      </c>
    </row>
    <row r="264" spans="1:8" ht="14.25" customHeight="1">
      <c r="A264" s="147"/>
      <c r="B264" s="121"/>
      <c r="C264" s="5" t="s">
        <v>198</v>
      </c>
      <c r="D264" s="39"/>
      <c r="E264" s="37"/>
      <c r="F264" s="41">
        <f>SUM(F262:F263)</f>
        <v>1712440</v>
      </c>
      <c r="G264" s="41">
        <f>SUM(G262:G263)</f>
        <v>1712439</v>
      </c>
      <c r="H264" s="6">
        <f aca="true" t="shared" si="10" ref="H264:H320">G264/F264</f>
        <v>0.9999994160379342</v>
      </c>
    </row>
    <row r="265" spans="1:8" ht="14.25" customHeight="1">
      <c r="A265" s="147"/>
      <c r="B265" s="5" t="s">
        <v>199</v>
      </c>
      <c r="C265" s="8"/>
      <c r="D265" s="39"/>
      <c r="E265" s="37"/>
      <c r="F265" s="42">
        <f>SUM(F264)</f>
        <v>1712440</v>
      </c>
      <c r="G265" s="42">
        <f>SUM(G264)</f>
        <v>1712439</v>
      </c>
      <c r="H265" s="13">
        <f t="shared" si="10"/>
        <v>0.9999994160379342</v>
      </c>
    </row>
    <row r="266" spans="1:8" s="40" customFormat="1" ht="45">
      <c r="A266" s="147"/>
      <c r="B266" s="119" t="s">
        <v>200</v>
      </c>
      <c r="C266" s="12" t="s">
        <v>195</v>
      </c>
      <c r="D266" s="37" t="s">
        <v>252</v>
      </c>
      <c r="E266" s="37" t="s">
        <v>201</v>
      </c>
      <c r="F266" s="45">
        <v>200000</v>
      </c>
      <c r="G266" s="45">
        <v>200000</v>
      </c>
      <c r="H266" s="11">
        <f t="shared" si="10"/>
        <v>1</v>
      </c>
    </row>
    <row r="267" spans="1:8" s="15" customFormat="1" ht="15" customHeight="1">
      <c r="A267" s="147"/>
      <c r="B267" s="120"/>
      <c r="C267" s="5" t="s">
        <v>198</v>
      </c>
      <c r="D267" s="44"/>
      <c r="E267" s="44"/>
      <c r="F267" s="41">
        <f>SUM(F266:F266)</f>
        <v>200000</v>
      </c>
      <c r="G267" s="41">
        <f>SUM(G266:G266)</f>
        <v>200000</v>
      </c>
      <c r="H267" s="11">
        <f t="shared" si="10"/>
        <v>1</v>
      </c>
    </row>
    <row r="268" spans="1:8" s="15" customFormat="1" ht="16.5" customHeight="1">
      <c r="A268" s="147"/>
      <c r="B268" s="5" t="s">
        <v>202</v>
      </c>
      <c r="C268" s="8"/>
      <c r="D268" s="44"/>
      <c r="E268" s="44"/>
      <c r="F268" s="41">
        <f>SUM(F267)</f>
        <v>200000</v>
      </c>
      <c r="G268" s="41">
        <f>SUM(G267)</f>
        <v>200000</v>
      </c>
      <c r="H268" s="11">
        <f t="shared" si="10"/>
        <v>1</v>
      </c>
    </row>
    <row r="269" spans="1:8" s="15" customFormat="1" ht="33.75">
      <c r="A269" s="147"/>
      <c r="B269" s="119" t="s">
        <v>203</v>
      </c>
      <c r="C269" s="119" t="s">
        <v>195</v>
      </c>
      <c r="D269" s="94" t="s">
        <v>253</v>
      </c>
      <c r="E269" s="94" t="s">
        <v>204</v>
      </c>
      <c r="F269" s="42">
        <v>5620</v>
      </c>
      <c r="G269" s="42">
        <v>0</v>
      </c>
      <c r="H269" s="11">
        <f t="shared" si="10"/>
        <v>0</v>
      </c>
    </row>
    <row r="270" spans="1:8" s="15" customFormat="1" ht="33.75">
      <c r="A270" s="147"/>
      <c r="B270" s="120"/>
      <c r="C270" s="120"/>
      <c r="D270" s="94" t="s">
        <v>254</v>
      </c>
      <c r="E270" s="103" t="s">
        <v>205</v>
      </c>
      <c r="F270" s="42">
        <v>7000</v>
      </c>
      <c r="G270" s="42">
        <v>7000</v>
      </c>
      <c r="H270" s="11">
        <f t="shared" si="10"/>
        <v>1</v>
      </c>
    </row>
    <row r="271" spans="1:8" s="15" customFormat="1" ht="24.75" customHeight="1">
      <c r="A271" s="147"/>
      <c r="B271" s="120"/>
      <c r="C271" s="120"/>
      <c r="D271" s="94" t="s">
        <v>255</v>
      </c>
      <c r="E271" s="74"/>
      <c r="F271" s="42">
        <v>7000</v>
      </c>
      <c r="G271" s="42">
        <v>7000</v>
      </c>
      <c r="H271" s="11">
        <f t="shared" si="10"/>
        <v>1</v>
      </c>
    </row>
    <row r="272" spans="1:8" ht="14.25" customHeight="1">
      <c r="A272" s="147"/>
      <c r="B272" s="120"/>
      <c r="C272" s="121"/>
      <c r="D272" s="94" t="s">
        <v>256</v>
      </c>
      <c r="E272" s="75"/>
      <c r="F272" s="42">
        <v>3000</v>
      </c>
      <c r="G272" s="42">
        <v>3000</v>
      </c>
      <c r="H272" s="11">
        <f t="shared" si="10"/>
        <v>1</v>
      </c>
    </row>
    <row r="273" spans="1:8" ht="15" customHeight="1">
      <c r="A273" s="147"/>
      <c r="B273" s="121"/>
      <c r="C273" s="5" t="s">
        <v>198</v>
      </c>
      <c r="D273" s="55"/>
      <c r="E273" s="37"/>
      <c r="F273" s="45">
        <f>SUM(F269:F272)</f>
        <v>22620</v>
      </c>
      <c r="G273" s="45">
        <f>SUM(G269:G272)</f>
        <v>17000</v>
      </c>
      <c r="H273" s="13">
        <f t="shared" si="10"/>
        <v>0.7515473032714411</v>
      </c>
    </row>
    <row r="274" spans="1:8" ht="14.25" customHeight="1">
      <c r="A274" s="148"/>
      <c r="B274" s="5" t="s">
        <v>206</v>
      </c>
      <c r="C274" s="8"/>
      <c r="D274" s="39"/>
      <c r="E274" s="37"/>
      <c r="F274" s="38">
        <f>SUM(F273)</f>
        <v>22620</v>
      </c>
      <c r="G274" s="38">
        <f>SUM(G273)</f>
        <v>17000</v>
      </c>
      <c r="H274" s="6">
        <f t="shared" si="10"/>
        <v>0.7515473032714411</v>
      </c>
    </row>
    <row r="275" spans="1:8" ht="13.5" customHeight="1">
      <c r="A275" s="104" t="s">
        <v>207</v>
      </c>
      <c r="B275" s="8"/>
      <c r="C275" s="8"/>
      <c r="D275" s="39"/>
      <c r="E275" s="37"/>
      <c r="F275" s="38">
        <f>SUM(F274,F268,F265)</f>
        <v>1935060</v>
      </c>
      <c r="G275" s="38">
        <f>SUM(G274,G268,G265)</f>
        <v>1929439</v>
      </c>
      <c r="H275" s="6">
        <f t="shared" si="10"/>
        <v>0.9970951805111986</v>
      </c>
    </row>
    <row r="276" spans="1:8" s="40" customFormat="1" ht="33.75">
      <c r="A276" s="104" t="s">
        <v>208</v>
      </c>
      <c r="B276" s="5" t="s">
        <v>209</v>
      </c>
      <c r="C276" s="5" t="s">
        <v>210</v>
      </c>
      <c r="D276" s="37" t="s">
        <v>123</v>
      </c>
      <c r="E276" s="53" t="s">
        <v>420</v>
      </c>
      <c r="F276" s="60">
        <v>4320</v>
      </c>
      <c r="G276" s="95">
        <v>4320</v>
      </c>
      <c r="H276" s="6">
        <f t="shared" si="10"/>
        <v>1</v>
      </c>
    </row>
    <row r="277" spans="1:8" s="40" customFormat="1" ht="22.5">
      <c r="A277" s="150"/>
      <c r="B277" s="16"/>
      <c r="C277" s="16"/>
      <c r="D277" s="37" t="s">
        <v>416</v>
      </c>
      <c r="E277" s="53" t="s">
        <v>421</v>
      </c>
      <c r="F277" s="60">
        <v>8000</v>
      </c>
      <c r="G277" s="95">
        <v>8000</v>
      </c>
      <c r="H277" s="6">
        <f t="shared" si="10"/>
        <v>1</v>
      </c>
    </row>
    <row r="278" spans="1:8" s="40" customFormat="1" ht="22.5">
      <c r="A278" s="150"/>
      <c r="B278" s="16"/>
      <c r="C278" s="16"/>
      <c r="D278" s="37" t="s">
        <v>417</v>
      </c>
      <c r="E278" s="53" t="s">
        <v>422</v>
      </c>
      <c r="F278" s="60">
        <v>8000</v>
      </c>
      <c r="G278" s="95">
        <v>8000</v>
      </c>
      <c r="H278" s="6">
        <f t="shared" si="10"/>
        <v>1</v>
      </c>
    </row>
    <row r="279" spans="1:8" s="40" customFormat="1" ht="14.25" customHeight="1">
      <c r="A279" s="150"/>
      <c r="B279" s="16"/>
      <c r="C279" s="16"/>
      <c r="D279" s="37" t="s">
        <v>418</v>
      </c>
      <c r="E279" s="53" t="s">
        <v>423</v>
      </c>
      <c r="F279" s="60">
        <v>7280</v>
      </c>
      <c r="G279" s="95">
        <v>7280</v>
      </c>
      <c r="H279" s="6">
        <f t="shared" si="10"/>
        <v>1</v>
      </c>
    </row>
    <row r="280" spans="1:8" s="40" customFormat="1" ht="33.75">
      <c r="A280" s="150"/>
      <c r="B280" s="16"/>
      <c r="C280" s="16"/>
      <c r="D280" s="37" t="s">
        <v>419</v>
      </c>
      <c r="E280" s="53" t="s">
        <v>424</v>
      </c>
      <c r="F280" s="60">
        <v>8000</v>
      </c>
      <c r="G280" s="95">
        <v>8000</v>
      </c>
      <c r="H280" s="6">
        <f t="shared" si="10"/>
        <v>1</v>
      </c>
    </row>
    <row r="281" spans="1:8" ht="33.75">
      <c r="A281" s="20"/>
      <c r="B281" s="14"/>
      <c r="C281" s="14"/>
      <c r="D281" s="37" t="s">
        <v>39</v>
      </c>
      <c r="E281" s="53" t="s">
        <v>425</v>
      </c>
      <c r="F281" s="60">
        <v>10000</v>
      </c>
      <c r="G281" s="95">
        <v>10000</v>
      </c>
      <c r="H281" s="6">
        <f t="shared" si="10"/>
        <v>1</v>
      </c>
    </row>
    <row r="282" spans="1:8" s="40" customFormat="1" ht="22.5">
      <c r="A282" s="20"/>
      <c r="B282" s="14"/>
      <c r="C282" s="14"/>
      <c r="D282" s="99" t="s">
        <v>211</v>
      </c>
      <c r="E282" s="53" t="s">
        <v>426</v>
      </c>
      <c r="F282" s="60">
        <v>6900</v>
      </c>
      <c r="G282" s="96">
        <v>6577.5</v>
      </c>
      <c r="H282" s="6">
        <f t="shared" si="10"/>
        <v>0.9532608695652174</v>
      </c>
    </row>
    <row r="283" spans="1:8" s="40" customFormat="1" ht="33.75">
      <c r="A283" s="20"/>
      <c r="B283" s="14"/>
      <c r="C283" s="14"/>
      <c r="D283" s="100"/>
      <c r="E283" s="53" t="s">
        <v>427</v>
      </c>
      <c r="F283" s="60">
        <v>6900</v>
      </c>
      <c r="G283" s="97">
        <v>6900</v>
      </c>
      <c r="H283" s="6">
        <f t="shared" si="10"/>
        <v>1</v>
      </c>
    </row>
    <row r="284" spans="1:8" s="40" customFormat="1" ht="33.75">
      <c r="A284" s="20"/>
      <c r="B284" s="14"/>
      <c r="C284" s="14"/>
      <c r="D284" s="37" t="s">
        <v>212</v>
      </c>
      <c r="E284" s="53" t="s">
        <v>428</v>
      </c>
      <c r="F284" s="60">
        <v>3550</v>
      </c>
      <c r="G284" s="95">
        <v>3550</v>
      </c>
      <c r="H284" s="6">
        <f t="shared" si="10"/>
        <v>1</v>
      </c>
    </row>
    <row r="285" spans="1:8" ht="33.75">
      <c r="A285" s="20"/>
      <c r="B285" s="14"/>
      <c r="C285" s="14"/>
      <c r="D285" s="37" t="s">
        <v>213</v>
      </c>
      <c r="E285" s="53" t="s">
        <v>429</v>
      </c>
      <c r="F285" s="60">
        <v>5000</v>
      </c>
      <c r="G285" s="95">
        <v>5000</v>
      </c>
      <c r="H285" s="6">
        <f t="shared" si="10"/>
        <v>1</v>
      </c>
    </row>
    <row r="286" spans="1:8" ht="22.5">
      <c r="A286" s="20"/>
      <c r="B286" s="14"/>
      <c r="C286" s="14"/>
      <c r="D286" s="99" t="s">
        <v>214</v>
      </c>
      <c r="E286" s="53" t="s">
        <v>430</v>
      </c>
      <c r="F286" s="60">
        <v>40000</v>
      </c>
      <c r="G286" s="97">
        <v>40000</v>
      </c>
      <c r="H286" s="6">
        <f t="shared" si="10"/>
        <v>1</v>
      </c>
    </row>
    <row r="287" spans="1:8" ht="11.25">
      <c r="A287" s="20"/>
      <c r="B287" s="14"/>
      <c r="C287" s="14"/>
      <c r="D287" s="100"/>
      <c r="E287" s="53" t="s">
        <v>431</v>
      </c>
      <c r="F287" s="60">
        <v>7000</v>
      </c>
      <c r="G287" s="98">
        <v>0</v>
      </c>
      <c r="H287" s="6">
        <f t="shared" si="10"/>
        <v>0</v>
      </c>
    </row>
    <row r="288" spans="1:8" ht="11.25">
      <c r="A288" s="20"/>
      <c r="B288" s="14"/>
      <c r="C288" s="14"/>
      <c r="D288" s="99" t="s">
        <v>215</v>
      </c>
      <c r="E288" s="53" t="s">
        <v>432</v>
      </c>
      <c r="F288" s="60">
        <v>5000</v>
      </c>
      <c r="G288" s="95">
        <v>4335.1</v>
      </c>
      <c r="H288" s="6">
        <f t="shared" si="10"/>
        <v>0.8670200000000001</v>
      </c>
    </row>
    <row r="289" spans="1:8" ht="11.25">
      <c r="A289" s="20"/>
      <c r="B289" s="14"/>
      <c r="C289" s="14"/>
      <c r="D289" s="100"/>
      <c r="E289" s="53" t="s">
        <v>433</v>
      </c>
      <c r="F289" s="60">
        <v>7500</v>
      </c>
      <c r="G289" s="95">
        <v>7500</v>
      </c>
      <c r="H289" s="6">
        <f t="shared" si="10"/>
        <v>1</v>
      </c>
    </row>
    <row r="290" spans="1:8" ht="11.25">
      <c r="A290" s="20"/>
      <c r="B290" s="14"/>
      <c r="C290" s="14"/>
      <c r="D290" s="99" t="s">
        <v>216</v>
      </c>
      <c r="E290" s="53" t="s">
        <v>434</v>
      </c>
      <c r="F290" s="60">
        <v>7000</v>
      </c>
      <c r="G290" s="95">
        <v>7000</v>
      </c>
      <c r="H290" s="6">
        <f t="shared" si="10"/>
        <v>1</v>
      </c>
    </row>
    <row r="291" spans="1:8" ht="11.25">
      <c r="A291" s="20"/>
      <c r="B291" s="14"/>
      <c r="C291" s="14"/>
      <c r="D291" s="100"/>
      <c r="E291" s="53" t="s">
        <v>435</v>
      </c>
      <c r="F291" s="60">
        <v>7000</v>
      </c>
      <c r="G291" s="95">
        <v>6710.22</v>
      </c>
      <c r="H291" s="6">
        <f t="shared" si="10"/>
        <v>0.9586028571428572</v>
      </c>
    </row>
    <row r="292" spans="1:8" ht="22.5">
      <c r="A292" s="20"/>
      <c r="B292" s="14"/>
      <c r="C292" s="14"/>
      <c r="D292" s="37" t="s">
        <v>217</v>
      </c>
      <c r="E292" s="53" t="s">
        <v>436</v>
      </c>
      <c r="F292" s="60">
        <v>7000</v>
      </c>
      <c r="G292" s="95">
        <v>7000</v>
      </c>
      <c r="H292" s="6">
        <f t="shared" si="10"/>
        <v>1</v>
      </c>
    </row>
    <row r="293" spans="1:8" ht="45">
      <c r="A293" s="20"/>
      <c r="B293" s="14"/>
      <c r="C293" s="14"/>
      <c r="D293" s="140" t="s">
        <v>218</v>
      </c>
      <c r="E293" s="53" t="s">
        <v>437</v>
      </c>
      <c r="F293" s="109">
        <v>10000</v>
      </c>
      <c r="G293" s="145">
        <v>10000</v>
      </c>
      <c r="H293" s="6">
        <f t="shared" si="10"/>
        <v>1</v>
      </c>
    </row>
    <row r="294" spans="1:8" ht="36.75" customHeight="1">
      <c r="A294" s="20"/>
      <c r="B294" s="14"/>
      <c r="C294" s="14"/>
      <c r="D294" s="101" t="s">
        <v>219</v>
      </c>
      <c r="E294" s="58" t="s">
        <v>438</v>
      </c>
      <c r="F294" s="91">
        <v>6100</v>
      </c>
      <c r="G294" s="112">
        <v>6100</v>
      </c>
      <c r="H294" s="13">
        <f t="shared" si="10"/>
        <v>1</v>
      </c>
    </row>
    <row r="295" spans="1:8" ht="33.75">
      <c r="A295" s="20"/>
      <c r="B295" s="14"/>
      <c r="C295" s="14"/>
      <c r="D295" s="100"/>
      <c r="E295" s="53" t="s">
        <v>439</v>
      </c>
      <c r="F295" s="60">
        <v>3750</v>
      </c>
      <c r="G295" s="95">
        <v>3750</v>
      </c>
      <c r="H295" s="6">
        <f t="shared" si="10"/>
        <v>1</v>
      </c>
    </row>
    <row r="296" spans="1:8" ht="33.75">
      <c r="A296" s="20"/>
      <c r="B296" s="14"/>
      <c r="C296" s="14"/>
      <c r="D296" s="99" t="s">
        <v>220</v>
      </c>
      <c r="E296" s="53" t="s">
        <v>440</v>
      </c>
      <c r="F296" s="60">
        <v>20000</v>
      </c>
      <c r="G296" s="95">
        <v>20000</v>
      </c>
      <c r="H296" s="6">
        <f t="shared" si="10"/>
        <v>1</v>
      </c>
    </row>
    <row r="297" spans="1:8" ht="22.5">
      <c r="A297" s="20"/>
      <c r="B297" s="14"/>
      <c r="C297" s="14"/>
      <c r="D297" s="100"/>
      <c r="E297" s="53" t="s">
        <v>441</v>
      </c>
      <c r="F297" s="60">
        <v>45000</v>
      </c>
      <c r="G297" s="95">
        <v>45000</v>
      </c>
      <c r="H297" s="6">
        <f t="shared" si="10"/>
        <v>1</v>
      </c>
    </row>
    <row r="298" spans="1:8" ht="33.75">
      <c r="A298" s="20"/>
      <c r="B298" s="14"/>
      <c r="C298" s="14"/>
      <c r="D298" s="99" t="s">
        <v>221</v>
      </c>
      <c r="E298" s="53" t="s">
        <v>442</v>
      </c>
      <c r="F298" s="60">
        <v>15000</v>
      </c>
      <c r="G298" s="95">
        <v>15000</v>
      </c>
      <c r="H298" s="6">
        <f t="shared" si="10"/>
        <v>1</v>
      </c>
    </row>
    <row r="299" spans="1:8" ht="22.5">
      <c r="A299" s="20"/>
      <c r="B299" s="14"/>
      <c r="C299" s="14"/>
      <c r="D299" s="101"/>
      <c r="E299" s="53" t="s">
        <v>443</v>
      </c>
      <c r="F299" s="60">
        <v>20000</v>
      </c>
      <c r="G299" s="95">
        <v>20000</v>
      </c>
      <c r="H299" s="6">
        <f t="shared" si="10"/>
        <v>1</v>
      </c>
    </row>
    <row r="300" spans="1:8" ht="22.5">
      <c r="A300" s="20"/>
      <c r="B300" s="14"/>
      <c r="C300" s="14"/>
      <c r="D300" s="100"/>
      <c r="E300" s="53" t="s">
        <v>444</v>
      </c>
      <c r="F300" s="60">
        <v>6900</v>
      </c>
      <c r="G300" s="95">
        <v>6900</v>
      </c>
      <c r="H300" s="6">
        <f t="shared" si="10"/>
        <v>1</v>
      </c>
    </row>
    <row r="301" spans="1:8" ht="36.75" customHeight="1">
      <c r="A301" s="20"/>
      <c r="B301" s="14"/>
      <c r="C301" s="14"/>
      <c r="D301" s="37" t="s">
        <v>222</v>
      </c>
      <c r="E301" s="53" t="s">
        <v>445</v>
      </c>
      <c r="F301" s="60">
        <v>20000</v>
      </c>
      <c r="G301" s="95">
        <v>20000</v>
      </c>
      <c r="H301" s="6">
        <f t="shared" si="10"/>
        <v>1</v>
      </c>
    </row>
    <row r="302" spans="1:8" ht="56.25">
      <c r="A302" s="20"/>
      <c r="B302" s="14"/>
      <c r="C302" s="14"/>
      <c r="D302" s="37" t="s">
        <v>223</v>
      </c>
      <c r="E302" s="53" t="s">
        <v>446</v>
      </c>
      <c r="F302" s="60">
        <v>5000</v>
      </c>
      <c r="G302" s="95">
        <v>4888.17</v>
      </c>
      <c r="H302" s="6">
        <f t="shared" si="10"/>
        <v>0.977634</v>
      </c>
    </row>
    <row r="303" spans="1:8" ht="25.5" customHeight="1">
      <c r="A303" s="20"/>
      <c r="B303" s="14"/>
      <c r="C303" s="14"/>
      <c r="D303" s="37" t="s">
        <v>224</v>
      </c>
      <c r="E303" s="53" t="s">
        <v>447</v>
      </c>
      <c r="F303" s="60">
        <v>7000</v>
      </c>
      <c r="G303" s="95">
        <v>7000</v>
      </c>
      <c r="H303" s="6">
        <f t="shared" si="10"/>
        <v>1</v>
      </c>
    </row>
    <row r="304" spans="1:8" ht="25.5" customHeight="1">
      <c r="A304" s="20"/>
      <c r="B304" s="14"/>
      <c r="C304" s="14"/>
      <c r="D304" s="37" t="s">
        <v>225</v>
      </c>
      <c r="E304" s="53" t="s">
        <v>448</v>
      </c>
      <c r="F304" s="60">
        <v>20000</v>
      </c>
      <c r="G304" s="95">
        <v>20000</v>
      </c>
      <c r="H304" s="6">
        <f t="shared" si="10"/>
        <v>1</v>
      </c>
    </row>
    <row r="305" spans="1:8" ht="26.25" customHeight="1">
      <c r="A305" s="20"/>
      <c r="B305" s="14"/>
      <c r="C305" s="14"/>
      <c r="D305" s="37" t="s">
        <v>226</v>
      </c>
      <c r="E305" s="53" t="s">
        <v>449</v>
      </c>
      <c r="F305" s="60">
        <v>40000</v>
      </c>
      <c r="G305" s="95">
        <v>40000</v>
      </c>
      <c r="H305" s="6">
        <f t="shared" si="10"/>
        <v>1</v>
      </c>
    </row>
    <row r="306" spans="1:8" ht="33.75">
      <c r="A306" s="20"/>
      <c r="B306" s="14"/>
      <c r="C306" s="14"/>
      <c r="D306" s="37" t="s">
        <v>227</v>
      </c>
      <c r="E306" s="53" t="s">
        <v>509</v>
      </c>
      <c r="F306" s="60">
        <v>10000</v>
      </c>
      <c r="G306" s="95">
        <v>10000</v>
      </c>
      <c r="H306" s="6">
        <f t="shared" si="10"/>
        <v>1</v>
      </c>
    </row>
    <row r="307" spans="1:8" ht="39" customHeight="1">
      <c r="A307" s="20"/>
      <c r="B307" s="14"/>
      <c r="C307" s="14"/>
      <c r="D307" s="37" t="s">
        <v>228</v>
      </c>
      <c r="E307" s="53" t="s">
        <v>450</v>
      </c>
      <c r="F307" s="60">
        <v>50000</v>
      </c>
      <c r="G307" s="95">
        <v>50000</v>
      </c>
      <c r="H307" s="6">
        <f t="shared" si="10"/>
        <v>1</v>
      </c>
    </row>
    <row r="308" spans="1:8" s="15" customFormat="1" ht="25.5" customHeight="1">
      <c r="A308" s="20"/>
      <c r="B308" s="14"/>
      <c r="C308" s="14"/>
      <c r="D308" s="83" t="s">
        <v>229</v>
      </c>
      <c r="E308" s="113" t="s">
        <v>451</v>
      </c>
      <c r="F308" s="114">
        <v>20000</v>
      </c>
      <c r="G308" s="115">
        <v>20000</v>
      </c>
      <c r="H308" s="31">
        <f t="shared" si="10"/>
        <v>1</v>
      </c>
    </row>
    <row r="309" spans="1:8" s="15" customFormat="1" ht="27" customHeight="1">
      <c r="A309" s="20"/>
      <c r="B309" s="14"/>
      <c r="C309" s="14"/>
      <c r="D309" s="101" t="s">
        <v>230</v>
      </c>
      <c r="E309" s="58" t="s">
        <v>452</v>
      </c>
      <c r="F309" s="91">
        <v>14800</v>
      </c>
      <c r="G309" s="112">
        <v>14800</v>
      </c>
      <c r="H309" s="13">
        <f t="shared" si="10"/>
        <v>1</v>
      </c>
    </row>
    <row r="310" spans="1:8" s="15" customFormat="1" ht="16.5" customHeight="1">
      <c r="A310" s="20"/>
      <c r="B310" s="14"/>
      <c r="C310" s="14"/>
      <c r="D310" s="101"/>
      <c r="E310" s="53" t="s">
        <v>453</v>
      </c>
      <c r="F310" s="60">
        <v>7000</v>
      </c>
      <c r="G310" s="95">
        <v>7000</v>
      </c>
      <c r="H310" s="6">
        <f t="shared" si="10"/>
        <v>1</v>
      </c>
    </row>
    <row r="311" spans="1:8" s="15" customFormat="1" ht="22.5">
      <c r="A311" s="20"/>
      <c r="B311" s="14"/>
      <c r="C311" s="14"/>
      <c r="D311" s="101"/>
      <c r="E311" s="53" t="s">
        <v>454</v>
      </c>
      <c r="F311" s="60">
        <v>3000</v>
      </c>
      <c r="G311" s="95">
        <v>3000</v>
      </c>
      <c r="H311" s="6">
        <f t="shared" si="10"/>
        <v>1</v>
      </c>
    </row>
    <row r="312" spans="1:8" s="15" customFormat="1" ht="22.5">
      <c r="A312" s="20"/>
      <c r="B312" s="14"/>
      <c r="C312" s="14"/>
      <c r="D312" s="101"/>
      <c r="E312" s="53" t="s">
        <v>455</v>
      </c>
      <c r="F312" s="60">
        <v>8000</v>
      </c>
      <c r="G312" s="95">
        <v>8000</v>
      </c>
      <c r="H312" s="6">
        <f t="shared" si="10"/>
        <v>1</v>
      </c>
    </row>
    <row r="313" spans="1:8" s="15" customFormat="1" ht="56.25">
      <c r="A313" s="20"/>
      <c r="B313" s="14"/>
      <c r="C313" s="14"/>
      <c r="D313" s="102" t="s">
        <v>231</v>
      </c>
      <c r="E313" s="53" t="s">
        <v>456</v>
      </c>
      <c r="F313" s="60">
        <v>9000</v>
      </c>
      <c r="G313" s="95">
        <v>9000</v>
      </c>
      <c r="H313" s="6">
        <f t="shared" si="10"/>
        <v>1</v>
      </c>
    </row>
    <row r="314" spans="1:8" s="15" customFormat="1" ht="51" customHeight="1">
      <c r="A314" s="20"/>
      <c r="B314" s="14"/>
      <c r="C314" s="16"/>
      <c r="D314" s="102"/>
      <c r="E314" s="53" t="s">
        <v>457</v>
      </c>
      <c r="F314" s="60">
        <v>2000</v>
      </c>
      <c r="G314" s="95">
        <v>2000</v>
      </c>
      <c r="H314" s="6">
        <f t="shared" si="10"/>
        <v>1</v>
      </c>
    </row>
    <row r="315" spans="1:8" s="15" customFormat="1" ht="33.75">
      <c r="A315" s="20"/>
      <c r="B315" s="14"/>
      <c r="C315" s="16"/>
      <c r="D315" s="102"/>
      <c r="E315" s="53" t="s">
        <v>458</v>
      </c>
      <c r="F315" s="60">
        <v>9000</v>
      </c>
      <c r="G315" s="95">
        <v>9000</v>
      </c>
      <c r="H315" s="6">
        <f t="shared" si="10"/>
        <v>1</v>
      </c>
    </row>
    <row r="316" spans="1:8" s="15" customFormat="1" ht="11.25">
      <c r="A316" s="20"/>
      <c r="B316" s="14"/>
      <c r="C316" s="5" t="s">
        <v>232</v>
      </c>
      <c r="D316" s="55"/>
      <c r="E316" s="51"/>
      <c r="F316" s="38">
        <f>SUM(F276:F315)</f>
        <v>500000</v>
      </c>
      <c r="G316" s="38">
        <f>SUM(G276:G315)</f>
        <v>491610.99</v>
      </c>
      <c r="H316" s="6">
        <f t="shared" si="10"/>
        <v>0.9832219799999999</v>
      </c>
    </row>
    <row r="317" spans="1:8" s="15" customFormat="1" ht="11.25">
      <c r="A317" s="20"/>
      <c r="B317" s="5" t="s">
        <v>233</v>
      </c>
      <c r="C317" s="8"/>
      <c r="D317" s="39"/>
      <c r="E317" s="37"/>
      <c r="F317" s="38">
        <f>SUM(F316)</f>
        <v>500000</v>
      </c>
      <c r="G317" s="38">
        <f>SUM(G316)</f>
        <v>491610.99</v>
      </c>
      <c r="H317" s="6">
        <f t="shared" si="10"/>
        <v>0.9832219799999999</v>
      </c>
    </row>
    <row r="318" spans="1:8" s="15" customFormat="1" ht="11.25">
      <c r="A318" s="149" t="s">
        <v>234</v>
      </c>
      <c r="B318" s="138"/>
      <c r="C318" s="138"/>
      <c r="D318" s="139"/>
      <c r="E318" s="140"/>
      <c r="F318" s="50">
        <f>SUM(F317)</f>
        <v>500000</v>
      </c>
      <c r="G318" s="50">
        <f>SUM(G317)</f>
        <v>491610.99</v>
      </c>
      <c r="H318" s="6">
        <f t="shared" si="10"/>
        <v>0.9832219799999999</v>
      </c>
    </row>
    <row r="319" spans="1:8" s="15" customFormat="1" ht="33.75">
      <c r="A319" s="147" t="s">
        <v>235</v>
      </c>
      <c r="B319" s="120" t="s">
        <v>236</v>
      </c>
      <c r="C319" s="120" t="s">
        <v>65</v>
      </c>
      <c r="D319" s="131" t="s">
        <v>257</v>
      </c>
      <c r="E319" s="51" t="s">
        <v>237</v>
      </c>
      <c r="F319" s="72">
        <v>10000</v>
      </c>
      <c r="G319" s="90">
        <v>10000</v>
      </c>
      <c r="H319" s="13">
        <f t="shared" si="10"/>
        <v>1</v>
      </c>
    </row>
    <row r="320" spans="1:8" s="15" customFormat="1" ht="33.75">
      <c r="A320" s="147"/>
      <c r="B320" s="120"/>
      <c r="C320" s="121"/>
      <c r="D320" s="118"/>
      <c r="E320" s="37" t="s">
        <v>238</v>
      </c>
      <c r="F320" s="41">
        <v>450000</v>
      </c>
      <c r="G320" s="42">
        <v>450000</v>
      </c>
      <c r="H320" s="6">
        <f t="shared" si="10"/>
        <v>1</v>
      </c>
    </row>
    <row r="321" spans="1:8" s="15" customFormat="1" ht="11.25">
      <c r="A321" s="147"/>
      <c r="B321" s="121"/>
      <c r="C321" s="5" t="s">
        <v>66</v>
      </c>
      <c r="D321" s="39"/>
      <c r="E321" s="37"/>
      <c r="F321" s="38">
        <f>SUM(F319:F320)</f>
        <v>460000</v>
      </c>
      <c r="G321" s="38">
        <f>SUM(G319:G320)</f>
        <v>460000</v>
      </c>
      <c r="H321" s="13">
        <f aca="true" t="shared" si="11" ref="H321:H357">G321/F321</f>
        <v>1</v>
      </c>
    </row>
    <row r="322" spans="1:8" s="15" customFormat="1" ht="11.25">
      <c r="A322" s="147"/>
      <c r="B322" s="5" t="s">
        <v>239</v>
      </c>
      <c r="C322" s="8"/>
      <c r="D322" s="39"/>
      <c r="E322" s="37"/>
      <c r="F322" s="38">
        <f>SUM(F321)</f>
        <v>460000</v>
      </c>
      <c r="G322" s="38">
        <f>SUM(G321)</f>
        <v>460000</v>
      </c>
      <c r="H322" s="6">
        <f t="shared" si="11"/>
        <v>1</v>
      </c>
    </row>
    <row r="323" spans="1:8" s="15" customFormat="1" ht="22.5">
      <c r="A323" s="155"/>
      <c r="B323" s="104" t="s">
        <v>240</v>
      </c>
      <c r="C323" s="5" t="s">
        <v>65</v>
      </c>
      <c r="D323" s="37" t="s">
        <v>258</v>
      </c>
      <c r="E323" s="37" t="s">
        <v>241</v>
      </c>
      <c r="F323" s="38">
        <v>60000</v>
      </c>
      <c r="G323" s="38">
        <v>60000</v>
      </c>
      <c r="H323" s="6">
        <f t="shared" si="11"/>
        <v>1</v>
      </c>
    </row>
    <row r="324" spans="1:8" s="15" customFormat="1" ht="33.75">
      <c r="A324" s="155"/>
      <c r="B324" s="105"/>
      <c r="C324" s="105"/>
      <c r="D324" s="53" t="s">
        <v>367</v>
      </c>
      <c r="E324" s="106" t="s">
        <v>368</v>
      </c>
      <c r="F324" s="38">
        <v>10000</v>
      </c>
      <c r="G324" s="38">
        <v>10000</v>
      </c>
      <c r="H324" s="6">
        <f t="shared" si="11"/>
        <v>1</v>
      </c>
    </row>
    <row r="325" spans="1:8" s="15" customFormat="1" ht="33.75">
      <c r="A325" s="155"/>
      <c r="B325" s="105"/>
      <c r="C325" s="105"/>
      <c r="D325" s="53" t="s">
        <v>369</v>
      </c>
      <c r="E325" s="106" t="s">
        <v>273</v>
      </c>
      <c r="F325" s="38">
        <v>3300</v>
      </c>
      <c r="G325" s="38">
        <v>3300</v>
      </c>
      <c r="H325" s="6">
        <f t="shared" si="11"/>
        <v>1</v>
      </c>
    </row>
    <row r="326" spans="1:8" s="15" customFormat="1" ht="33.75">
      <c r="A326" s="155"/>
      <c r="B326" s="105"/>
      <c r="C326" s="105"/>
      <c r="D326" s="53" t="s">
        <v>280</v>
      </c>
      <c r="E326" s="106" t="s">
        <v>370</v>
      </c>
      <c r="F326" s="38">
        <v>5110</v>
      </c>
      <c r="G326" s="38">
        <v>5110</v>
      </c>
      <c r="H326" s="6">
        <f t="shared" si="11"/>
        <v>1</v>
      </c>
    </row>
    <row r="327" spans="1:8" s="15" customFormat="1" ht="33.75">
      <c r="A327" s="155"/>
      <c r="B327" s="105"/>
      <c r="C327" s="105"/>
      <c r="D327" s="53" t="s">
        <v>371</v>
      </c>
      <c r="E327" s="106" t="s">
        <v>340</v>
      </c>
      <c r="F327" s="38">
        <v>15800</v>
      </c>
      <c r="G327" s="38">
        <v>15800</v>
      </c>
      <c r="H327" s="6">
        <f t="shared" si="11"/>
        <v>1</v>
      </c>
    </row>
    <row r="328" spans="1:8" s="15" customFormat="1" ht="33.75">
      <c r="A328" s="155"/>
      <c r="B328" s="105"/>
      <c r="C328" s="105"/>
      <c r="D328" s="53" t="s">
        <v>282</v>
      </c>
      <c r="E328" s="106" t="s">
        <v>292</v>
      </c>
      <c r="F328" s="38">
        <v>18000</v>
      </c>
      <c r="G328" s="38">
        <v>18000</v>
      </c>
      <c r="H328" s="6">
        <f t="shared" si="11"/>
        <v>1</v>
      </c>
    </row>
    <row r="329" spans="1:8" s="15" customFormat="1" ht="33.75">
      <c r="A329" s="155"/>
      <c r="B329" s="105"/>
      <c r="C329" s="105"/>
      <c r="D329" s="53" t="s">
        <v>295</v>
      </c>
      <c r="E329" s="106" t="s">
        <v>281</v>
      </c>
      <c r="F329" s="38">
        <v>4500</v>
      </c>
      <c r="G329" s="38">
        <v>4500</v>
      </c>
      <c r="H329" s="6">
        <f t="shared" si="11"/>
        <v>1</v>
      </c>
    </row>
    <row r="330" spans="1:8" s="15" customFormat="1" ht="45">
      <c r="A330" s="155"/>
      <c r="B330" s="105"/>
      <c r="C330" s="105"/>
      <c r="D330" s="53" t="s">
        <v>372</v>
      </c>
      <c r="E330" s="106" t="s">
        <v>373</v>
      </c>
      <c r="F330" s="38">
        <v>10000</v>
      </c>
      <c r="G330" s="38">
        <v>10000</v>
      </c>
      <c r="H330" s="6">
        <f t="shared" si="11"/>
        <v>1</v>
      </c>
    </row>
    <row r="331" spans="1:8" s="15" customFormat="1" ht="33.75">
      <c r="A331" s="155"/>
      <c r="B331" s="105"/>
      <c r="C331" s="105"/>
      <c r="D331" s="53" t="s">
        <v>374</v>
      </c>
      <c r="E331" s="106" t="s">
        <v>268</v>
      </c>
      <c r="F331" s="38">
        <v>5000</v>
      </c>
      <c r="G331" s="38">
        <v>5000</v>
      </c>
      <c r="H331" s="6">
        <f t="shared" si="11"/>
        <v>1</v>
      </c>
    </row>
    <row r="332" spans="1:8" s="15" customFormat="1" ht="33.75">
      <c r="A332" s="155"/>
      <c r="B332" s="105"/>
      <c r="C332" s="105"/>
      <c r="D332" s="53" t="s">
        <v>375</v>
      </c>
      <c r="E332" s="106" t="s">
        <v>376</v>
      </c>
      <c r="F332" s="38">
        <v>6000</v>
      </c>
      <c r="G332" s="38">
        <v>6000</v>
      </c>
      <c r="H332" s="6">
        <f t="shared" si="11"/>
        <v>1</v>
      </c>
    </row>
    <row r="333" spans="1:8" s="15" customFormat="1" ht="33.75">
      <c r="A333" s="155"/>
      <c r="B333" s="105"/>
      <c r="C333" s="105"/>
      <c r="D333" s="53" t="s">
        <v>354</v>
      </c>
      <c r="E333" s="106" t="s">
        <v>303</v>
      </c>
      <c r="F333" s="38">
        <v>17500</v>
      </c>
      <c r="G333" s="38">
        <v>17500</v>
      </c>
      <c r="H333" s="6">
        <f t="shared" si="11"/>
        <v>1</v>
      </c>
    </row>
    <row r="334" spans="1:8" s="15" customFormat="1" ht="33.75">
      <c r="A334" s="155"/>
      <c r="B334" s="105"/>
      <c r="C334" s="105"/>
      <c r="D334" s="53" t="s">
        <v>377</v>
      </c>
      <c r="E334" s="106" t="s">
        <v>268</v>
      </c>
      <c r="F334" s="50">
        <v>7000</v>
      </c>
      <c r="G334" s="50">
        <v>7000</v>
      </c>
      <c r="H334" s="6">
        <f t="shared" si="11"/>
        <v>1</v>
      </c>
    </row>
    <row r="335" spans="1:8" s="15" customFormat="1" ht="33.75">
      <c r="A335" s="155"/>
      <c r="B335" s="105"/>
      <c r="C335" s="105"/>
      <c r="D335" s="58" t="s">
        <v>313</v>
      </c>
      <c r="E335" s="116" t="s">
        <v>361</v>
      </c>
      <c r="F335" s="45">
        <v>7500</v>
      </c>
      <c r="G335" s="45">
        <v>7500</v>
      </c>
      <c r="H335" s="13">
        <f t="shared" si="11"/>
        <v>1</v>
      </c>
    </row>
    <row r="336" spans="1:8" s="15" customFormat="1" ht="56.25">
      <c r="A336" s="155"/>
      <c r="B336" s="105"/>
      <c r="C336" s="105"/>
      <c r="D336" s="53" t="s">
        <v>316</v>
      </c>
      <c r="E336" s="106" t="s">
        <v>318</v>
      </c>
      <c r="F336" s="38">
        <v>1800</v>
      </c>
      <c r="G336" s="38">
        <v>1800</v>
      </c>
      <c r="H336" s="6">
        <f t="shared" si="11"/>
        <v>1</v>
      </c>
    </row>
    <row r="337" spans="1:8" s="15" customFormat="1" ht="33.75">
      <c r="A337" s="155"/>
      <c r="B337" s="105"/>
      <c r="C337" s="105"/>
      <c r="D337" s="53" t="s">
        <v>321</v>
      </c>
      <c r="E337" s="106" t="s">
        <v>268</v>
      </c>
      <c r="F337" s="38">
        <v>7000</v>
      </c>
      <c r="G337" s="38">
        <v>7000</v>
      </c>
      <c r="H337" s="6">
        <f t="shared" si="11"/>
        <v>1</v>
      </c>
    </row>
    <row r="338" spans="1:8" s="15" customFormat="1" ht="33.75">
      <c r="A338" s="155"/>
      <c r="B338" s="105"/>
      <c r="C338" s="105"/>
      <c r="D338" s="53" t="s">
        <v>321</v>
      </c>
      <c r="E338" s="106" t="s">
        <v>378</v>
      </c>
      <c r="F338" s="38">
        <v>9900</v>
      </c>
      <c r="G338" s="38">
        <v>9900</v>
      </c>
      <c r="H338" s="6">
        <f t="shared" si="11"/>
        <v>1</v>
      </c>
    </row>
    <row r="339" spans="1:8" s="15" customFormat="1" ht="33.75">
      <c r="A339" s="155"/>
      <c r="B339" s="105"/>
      <c r="C339" s="105"/>
      <c r="D339" s="53" t="s">
        <v>323</v>
      </c>
      <c r="E339" s="106" t="s">
        <v>324</v>
      </c>
      <c r="F339" s="38">
        <v>26000</v>
      </c>
      <c r="G339" s="38">
        <v>26000</v>
      </c>
      <c r="H339" s="6">
        <f t="shared" si="11"/>
        <v>1</v>
      </c>
    </row>
    <row r="340" spans="1:8" s="15" customFormat="1" ht="33.75">
      <c r="A340" s="155"/>
      <c r="B340" s="105"/>
      <c r="C340" s="105"/>
      <c r="D340" s="53" t="s">
        <v>327</v>
      </c>
      <c r="E340" s="106" t="s">
        <v>268</v>
      </c>
      <c r="F340" s="50">
        <v>11000</v>
      </c>
      <c r="G340" s="50">
        <v>11000</v>
      </c>
      <c r="H340" s="6">
        <f t="shared" si="11"/>
        <v>1</v>
      </c>
    </row>
    <row r="341" spans="1:8" s="15" customFormat="1" ht="33.75">
      <c r="A341" s="155"/>
      <c r="B341" s="105"/>
      <c r="C341" s="105"/>
      <c r="D341" s="58" t="s">
        <v>332</v>
      </c>
      <c r="E341" s="116" t="s">
        <v>340</v>
      </c>
      <c r="F341" s="45">
        <v>4200</v>
      </c>
      <c r="G341" s="45">
        <v>4200</v>
      </c>
      <c r="H341" s="13">
        <f t="shared" si="11"/>
        <v>1</v>
      </c>
    </row>
    <row r="342" spans="1:8" s="15" customFormat="1" ht="33.75">
      <c r="A342" s="155"/>
      <c r="B342" s="105"/>
      <c r="C342" s="105"/>
      <c r="D342" s="53" t="s">
        <v>332</v>
      </c>
      <c r="E342" s="106" t="s">
        <v>271</v>
      </c>
      <c r="F342" s="38">
        <v>5000</v>
      </c>
      <c r="G342" s="38">
        <v>5000</v>
      </c>
      <c r="H342" s="6">
        <f t="shared" si="11"/>
        <v>1</v>
      </c>
    </row>
    <row r="343" spans="1:8" s="15" customFormat="1" ht="33.75">
      <c r="A343" s="155"/>
      <c r="B343" s="105"/>
      <c r="C343" s="105"/>
      <c r="D343" s="53" t="s">
        <v>333</v>
      </c>
      <c r="E343" s="106" t="s">
        <v>324</v>
      </c>
      <c r="F343" s="38">
        <v>8000</v>
      </c>
      <c r="G343" s="38">
        <v>8000</v>
      </c>
      <c r="H343" s="6">
        <f t="shared" si="11"/>
        <v>1</v>
      </c>
    </row>
    <row r="344" spans="1:8" s="15" customFormat="1" ht="33.75">
      <c r="A344" s="155"/>
      <c r="B344" s="105"/>
      <c r="C344" s="105"/>
      <c r="D344" s="53" t="s">
        <v>334</v>
      </c>
      <c r="E344" s="106" t="s">
        <v>336</v>
      </c>
      <c r="F344" s="38">
        <v>10000</v>
      </c>
      <c r="G344" s="38">
        <v>10000</v>
      </c>
      <c r="H344" s="6">
        <f t="shared" si="11"/>
        <v>1</v>
      </c>
    </row>
    <row r="345" spans="1:8" s="15" customFormat="1" ht="45">
      <c r="A345" s="155"/>
      <c r="B345" s="105"/>
      <c r="C345" s="105"/>
      <c r="D345" s="53" t="s">
        <v>334</v>
      </c>
      <c r="E345" s="106" t="s">
        <v>379</v>
      </c>
      <c r="F345" s="38">
        <v>1500</v>
      </c>
      <c r="G345" s="38">
        <v>1500</v>
      </c>
      <c r="H345" s="6">
        <f t="shared" si="11"/>
        <v>1</v>
      </c>
    </row>
    <row r="346" spans="1:8" s="15" customFormat="1" ht="67.5">
      <c r="A346" s="155"/>
      <c r="B346" s="105"/>
      <c r="C346" s="105"/>
      <c r="D346" s="53" t="s">
        <v>338</v>
      </c>
      <c r="E346" s="106" t="s">
        <v>364</v>
      </c>
      <c r="F346" s="38">
        <v>2000</v>
      </c>
      <c r="G346" s="38">
        <v>2000</v>
      </c>
      <c r="H346" s="6">
        <f t="shared" si="11"/>
        <v>1</v>
      </c>
    </row>
    <row r="347" spans="1:8" s="15" customFormat="1" ht="33.75">
      <c r="A347" s="155"/>
      <c r="B347" s="105"/>
      <c r="C347" s="105"/>
      <c r="D347" s="53" t="s">
        <v>264</v>
      </c>
      <c r="E347" s="106" t="s">
        <v>380</v>
      </c>
      <c r="F347" s="38">
        <v>5000</v>
      </c>
      <c r="G347" s="38">
        <v>5000</v>
      </c>
      <c r="H347" s="6">
        <f t="shared" si="11"/>
        <v>1</v>
      </c>
    </row>
    <row r="348" spans="1:8" s="15" customFormat="1" ht="33.75">
      <c r="A348" s="155"/>
      <c r="B348" s="105"/>
      <c r="C348" s="105"/>
      <c r="D348" s="53" t="s">
        <v>339</v>
      </c>
      <c r="E348" s="106" t="s">
        <v>340</v>
      </c>
      <c r="F348" s="38">
        <v>15000</v>
      </c>
      <c r="G348" s="38">
        <v>15000</v>
      </c>
      <c r="H348" s="6">
        <f t="shared" si="11"/>
        <v>1</v>
      </c>
    </row>
    <row r="349" spans="1:8" s="15" customFormat="1" ht="45">
      <c r="A349" s="155"/>
      <c r="B349" s="105"/>
      <c r="C349" s="105"/>
      <c r="D349" s="53" t="s">
        <v>341</v>
      </c>
      <c r="E349" s="106" t="s">
        <v>342</v>
      </c>
      <c r="F349" s="38">
        <v>4800</v>
      </c>
      <c r="G349" s="38">
        <v>4800</v>
      </c>
      <c r="H349" s="6">
        <f t="shared" si="11"/>
        <v>1</v>
      </c>
    </row>
    <row r="350" spans="1:8" s="15" customFormat="1" ht="45">
      <c r="A350" s="155"/>
      <c r="B350" s="105"/>
      <c r="C350" s="105"/>
      <c r="D350" s="53" t="s">
        <v>265</v>
      </c>
      <c r="E350" s="106" t="s">
        <v>381</v>
      </c>
      <c r="F350" s="38">
        <v>4000</v>
      </c>
      <c r="G350" s="38">
        <v>4000</v>
      </c>
      <c r="H350" s="6">
        <f t="shared" si="11"/>
        <v>1</v>
      </c>
    </row>
    <row r="351" spans="1:8" s="15" customFormat="1" ht="33.75">
      <c r="A351" s="155"/>
      <c r="B351" s="105"/>
      <c r="C351" s="105"/>
      <c r="D351" s="53" t="s">
        <v>265</v>
      </c>
      <c r="E351" s="106" t="s">
        <v>346</v>
      </c>
      <c r="F351" s="38">
        <v>16550</v>
      </c>
      <c r="G351" s="38">
        <v>16550</v>
      </c>
      <c r="H351" s="6">
        <f t="shared" si="11"/>
        <v>1</v>
      </c>
    </row>
    <row r="352" spans="1:8" s="15" customFormat="1" ht="33.75">
      <c r="A352" s="155"/>
      <c r="B352" s="105"/>
      <c r="C352" s="105"/>
      <c r="D352" s="53" t="s">
        <v>344</v>
      </c>
      <c r="E352" s="106" t="s">
        <v>382</v>
      </c>
      <c r="F352" s="38">
        <v>6350</v>
      </c>
      <c r="G352" s="38">
        <v>6350</v>
      </c>
      <c r="H352" s="6">
        <f>G352/F352</f>
        <v>1</v>
      </c>
    </row>
    <row r="353" spans="1:8" s="15" customFormat="1" ht="11.25">
      <c r="A353" s="155"/>
      <c r="B353" s="105"/>
      <c r="C353" s="105"/>
      <c r="D353" s="53" t="s">
        <v>383</v>
      </c>
      <c r="E353" s="106"/>
      <c r="F353" s="38">
        <v>2190</v>
      </c>
      <c r="G353" s="38">
        <v>0</v>
      </c>
      <c r="H353" s="6">
        <f t="shared" si="11"/>
        <v>0</v>
      </c>
    </row>
    <row r="354" spans="1:8" s="15" customFormat="1" ht="11.25">
      <c r="A354" s="155"/>
      <c r="B354" s="107"/>
      <c r="C354" s="33" t="s">
        <v>66</v>
      </c>
      <c r="D354" s="44"/>
      <c r="E354" s="44"/>
      <c r="F354" s="38">
        <f>SUM(F323:F353)</f>
        <v>310000</v>
      </c>
      <c r="G354" s="38">
        <f>SUM(G323:G353)</f>
        <v>307810</v>
      </c>
      <c r="H354" s="6">
        <f t="shared" si="11"/>
        <v>0.9929354838709677</v>
      </c>
    </row>
    <row r="355" spans="1:8" s="15" customFormat="1" ht="11.25">
      <c r="A355" s="148"/>
      <c r="B355" s="5" t="s">
        <v>242</v>
      </c>
      <c r="C355" s="108"/>
      <c r="D355" s="44"/>
      <c r="E355" s="44"/>
      <c r="F355" s="38">
        <f>SUM(F354)</f>
        <v>310000</v>
      </c>
      <c r="G355" s="38">
        <f>SUM(G354)</f>
        <v>307810</v>
      </c>
      <c r="H355" s="6">
        <f t="shared" si="11"/>
        <v>0.9929354838709677</v>
      </c>
    </row>
    <row r="356" spans="1:8" s="15" customFormat="1" ht="11.25">
      <c r="A356" s="104" t="s">
        <v>243</v>
      </c>
      <c r="B356" s="8"/>
      <c r="C356" s="8"/>
      <c r="D356" s="44"/>
      <c r="E356" s="44"/>
      <c r="F356" s="38">
        <f>SUM(F355,F322)</f>
        <v>770000</v>
      </c>
      <c r="G356" s="38">
        <f>SUM(G355,G322)</f>
        <v>767810</v>
      </c>
      <c r="H356" s="6">
        <f t="shared" si="11"/>
        <v>0.9971558441558441</v>
      </c>
    </row>
    <row r="357" spans="1:8" s="40" customFormat="1" ht="11.25">
      <c r="A357" s="149" t="s">
        <v>244</v>
      </c>
      <c r="B357" s="138"/>
      <c r="C357" s="138"/>
      <c r="D357" s="156"/>
      <c r="E357" s="156"/>
      <c r="F357" s="144">
        <f>SUM(F8,F17,F21,F38,F169,F187,F257,F261,F275,F318,F356)</f>
        <v>16549984</v>
      </c>
      <c r="G357" s="144">
        <f>SUM(G8,G17,G21,G38,G169,G187,G257,G261,G275,G318,G356)</f>
        <v>15622728.719999999</v>
      </c>
      <c r="H357" s="6">
        <f t="shared" si="11"/>
        <v>0.9439724364688207</v>
      </c>
    </row>
    <row r="358" ht="11.25">
      <c r="F358" s="34"/>
    </row>
  </sheetData>
  <mergeCells count="41">
    <mergeCell ref="E270:E272"/>
    <mergeCell ref="D162:D166"/>
    <mergeCell ref="C11:C12"/>
    <mergeCell ref="D200:D201"/>
    <mergeCell ref="C269:C272"/>
    <mergeCell ref="C262:C263"/>
    <mergeCell ref="D203:D205"/>
    <mergeCell ref="D197:D199"/>
    <mergeCell ref="C252:C254"/>
    <mergeCell ref="C217:C219"/>
    <mergeCell ref="D296:D297"/>
    <mergeCell ref="D319:D320"/>
    <mergeCell ref="D309:D312"/>
    <mergeCell ref="D313:D315"/>
    <mergeCell ref="D298:D300"/>
    <mergeCell ref="D282:D283"/>
    <mergeCell ref="D286:D287"/>
    <mergeCell ref="D290:D291"/>
    <mergeCell ref="D294:D295"/>
    <mergeCell ref="D288:D289"/>
    <mergeCell ref="A319:A355"/>
    <mergeCell ref="B269:B273"/>
    <mergeCell ref="A262:A274"/>
    <mergeCell ref="B262:B264"/>
    <mergeCell ref="B266:B267"/>
    <mergeCell ref="C319:C320"/>
    <mergeCell ref="B319:B321"/>
    <mergeCell ref="A2:H2"/>
    <mergeCell ref="A3:H3"/>
    <mergeCell ref="C155:C166"/>
    <mergeCell ref="D156:D157"/>
    <mergeCell ref="E135:E137"/>
    <mergeCell ref="D11:D12"/>
    <mergeCell ref="D43:D44"/>
    <mergeCell ref="D132:D134"/>
    <mergeCell ref="D237:D238"/>
    <mergeCell ref="A9:A16"/>
    <mergeCell ref="B9:B15"/>
    <mergeCell ref="D233:D234"/>
    <mergeCell ref="D229:D230"/>
    <mergeCell ref="D219:D220"/>
  </mergeCells>
  <printOptions/>
  <pageMargins left="0.69" right="0.6" top="0.68" bottom="0.56" header="0.52" footer="0.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kbjsa</dc:creator>
  <cp:keywords/>
  <dc:description/>
  <cp:lastModifiedBy>kbjsa</cp:lastModifiedBy>
  <cp:lastPrinted>2015-03-17T11:55:24Z</cp:lastPrinted>
  <dcterms:created xsi:type="dcterms:W3CDTF">2015-02-26T07:44:15Z</dcterms:created>
  <dcterms:modified xsi:type="dcterms:W3CDTF">2015-03-17T11:56:18Z</dcterms:modified>
  <cp:category/>
  <cp:version/>
  <cp:contentType/>
  <cp:contentStatus/>
</cp:coreProperties>
</file>