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3" activeTab="8"/>
  </bookViews>
  <sheets>
    <sheet name="strona tytułowa" sheetId="1" r:id="rId1"/>
    <sheet name="Teatr Miejski" sheetId="2" r:id="rId2"/>
    <sheet name="Centrum Kultury" sheetId="3" r:id="rId3"/>
    <sheet name="Centrum Nauki Experyment" sheetId="4" r:id="rId4"/>
    <sheet name="Biblioteka" sheetId="5" r:id="rId5"/>
    <sheet name="Muzeum Miasta Gdyni" sheetId="6" r:id="rId6"/>
    <sheet name="Muzeum Emigracji" sheetId="7" r:id="rId7"/>
    <sheet name="OPITU" sheetId="8" r:id="rId8"/>
    <sheet name="Pogotowie" sheetId="9" r:id="rId9"/>
  </sheets>
  <definedNames/>
  <calcPr fullCalcOnLoad="1"/>
</workbook>
</file>

<file path=xl/sharedStrings.xml><?xml version="1.0" encoding="utf-8"?>
<sst xmlns="http://schemas.openxmlformats.org/spreadsheetml/2006/main" count="408" uniqueCount="113">
  <si>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</si>
  <si>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</si>
  <si>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</si>
  <si>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</si>
  <si>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</si>
  <si>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</si>
  <si>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</si>
  <si>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</si>
  <si>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</si>
  <si>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</si>
  <si>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</si>
  <si>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</si>
  <si>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</si>
  <si>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</si>
  <si>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</si>
  <si>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</si>
  <si>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</si>
  <si>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</si>
  <si>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</si>
  <si>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</si>
  <si>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</si>
  <si>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VI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</si>
  <si>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</si>
  <si>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</si>
  <si>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</si>
  <si>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</si>
  <si>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</si>
  <si>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</si>
  <si>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>dynamika (kol.4:3)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</si>
  <si>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</si>
  <si>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</si>
  <si>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</si>
  <si>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</si>
  <si>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</si>
  <si>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</si>
  <si>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</si>
  <si>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</si>
  <si>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</si>
  <si>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</si>
  <si>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 xml:space="preserve">wykonanie za 6 miesięcy w zł            </t>
  </si>
  <si>
    <t>Inne informacje - PREMIERY</t>
  </si>
  <si>
    <t>RD Śródmieście</t>
  </si>
  <si>
    <t>RD Mały Kack</t>
  </si>
  <si>
    <t>Koszty rzeczowe</t>
  </si>
  <si>
    <t>czasopisma</t>
  </si>
  <si>
    <t>Zakup zbiorów bibliotecznych</t>
  </si>
  <si>
    <t>Przchody ze sprzedaży usług, w tym:</t>
  </si>
  <si>
    <t>Narodowego Funduszu Zdrowia</t>
  </si>
  <si>
    <t>Środki na wynagrodzenia</t>
  </si>
  <si>
    <t>Biura Rozliczeń Międzynarodowych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</si>
  <si>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</si>
  <si>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</si>
  <si>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</si>
  <si>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</si>
  <si>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</si>
  <si>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</si>
  <si>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</si>
  <si>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</si>
  <si>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</si>
  <si>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</si>
  <si>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</si>
  <si>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</si>
  <si>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</si>
  <si>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</si>
  <si>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pozostałe przychody ze sprzedaży usług medycznych</t>
  </si>
  <si>
    <t>Wynagrodzenia,  w tym:</t>
  </si>
  <si>
    <t>umowy zlecenia</t>
  </si>
  <si>
    <t>Koszty finansowe</t>
  </si>
  <si>
    <t>Pozostałe koszty operacyjne</t>
  </si>
  <si>
    <t>w tym kontrakty medyczne</t>
  </si>
  <si>
    <t>bezosobowe i honoraria</t>
  </si>
  <si>
    <t>bezosobowe</t>
  </si>
  <si>
    <t>Koszty rzeczowe, w tym:</t>
  </si>
  <si>
    <t>Ubezpieczenia społeczne i inne świadczenia na rzecz pracowników, w tym:</t>
  </si>
  <si>
    <t>składki na ubezpieczenia społeczne i Fundusz Pracy</t>
  </si>
  <si>
    <t>IV</t>
  </si>
  <si>
    <t>Wydatki majątkowe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</si>
  <si>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</si>
  <si>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</si>
  <si>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</si>
  <si>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</si>
  <si>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Ośrodka Profilaktyki i Terapii Uzależnień</t>
  </si>
  <si>
    <t>Informacja o wykonaniu planu finansowego Miejskiej Stacji Pogotowia Ratunkowego</t>
  </si>
  <si>
    <t xml:space="preserve">plan po zmianach wg stanu na 30.06.2012r.w zł  </t>
  </si>
  <si>
    <t>Gdyńska Szkoła Filmowa</t>
  </si>
  <si>
    <t>Miejski Kalendarz Imprez</t>
  </si>
  <si>
    <t>RD Oksywie</t>
  </si>
  <si>
    <t>Zakup środków trwałych i WNiP</t>
  </si>
  <si>
    <t>Dotacja z budżetu, w tym:</t>
  </si>
  <si>
    <t>Przychody ze sprzedaży usług własnych</t>
  </si>
  <si>
    <t>Pozostałe przychody</t>
  </si>
  <si>
    <t>Pozostałe</t>
  </si>
  <si>
    <t>Informacja o wykonaniu planu finansowego Muzeum Emigracji</t>
  </si>
  <si>
    <t xml:space="preserve">plan po zmianach wg stanu na 31.12.2012r.w zł     </t>
  </si>
  <si>
    <t xml:space="preserve">wykonanie za 12 miesięcy w zł            </t>
  </si>
  <si>
    <t>STAN NALEŻNOŚCI I ZOBOWIĄZAŃ NA DZIEŃ 31.12.2012 R.</t>
  </si>
  <si>
    <t xml:space="preserve">plan po zmianach wg stanu na 31.12.2012r.w zł  </t>
  </si>
  <si>
    <t>inne (umowy zlecenia, umowy o dzieło)</t>
  </si>
  <si>
    <t>Koncepcja wystawy stałej</t>
  </si>
  <si>
    <t>Pozostałe koszty finansowe</t>
  </si>
  <si>
    <t>Inwestycje i zakupy inwestycyjne</t>
  </si>
  <si>
    <t>Finansowane z dotacji z budżetu miasta</t>
  </si>
  <si>
    <t>Inne informacje - imprezy</t>
  </si>
  <si>
    <t xml:space="preserve">Średnioroczna liczba zatrudnionych </t>
  </si>
  <si>
    <t>Informacja o wykonaniu planu finansowego Centrum Nauki EXPERYMENT</t>
  </si>
  <si>
    <t xml:space="preserve">bezosobowe </t>
  </si>
  <si>
    <t>koszty wyposażenia</t>
  </si>
  <si>
    <t>dotacja Ministerstwa Kultury i Dziedzictwa Narodowego</t>
  </si>
  <si>
    <t>Finansowane z dotacji budżetu miasta</t>
  </si>
  <si>
    <t>Dotacja Biblioteki Narodowej</t>
  </si>
  <si>
    <t>Dotacja Fundacji Orange</t>
  </si>
  <si>
    <t>Załącznik nr 2 do ZP nr 10146/13/VI/K z dnia 27.03.2013r.</t>
  </si>
  <si>
    <t>SPRAWOZDANIA, O KTÓRYCH MOWA W ART.265 PKT 2 USTAWY O FINANSACH PUBLICZNYCH ZA 2012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</si>
</sst>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5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167" fontId="7" fillId="0" borderId="1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167" fontId="0" fillId="0" borderId="1" xfId="1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2">
      <selection activeCell="A18" sqref="A18"/>
    </sheetView>
  </sheetViews>
  <sheetFormatPr defaultColWidth="9.00390625" defaultRowHeight="12.75"/>
  <cols>
    <col min="9" max="9" width="14.75390625" style="0" customWidth="1"/>
  </cols>
  <sheetData>
    <row r="2" ht="12.75">
      <c r="I2" s="97" t="s">
        <v>111</v>
      </c>
    </row>
    <row r="5" ht="12.75">
      <c r="G5" s="82"/>
    </row>
    <row r="17" spans="1:9" ht="138.75" customHeight="1">
      <c r="A17" s="100" t="s">
        <v>112</v>
      </c>
      <c r="B17" s="100"/>
      <c r="C17" s="100"/>
      <c r="D17" s="100"/>
      <c r="E17" s="100"/>
      <c r="F17" s="100"/>
      <c r="G17" s="100"/>
      <c r="H17" s="100"/>
      <c r="I17" s="100"/>
    </row>
    <row r="18" spans="1:9" ht="30.75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30.75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30.75">
      <c r="A20" s="81"/>
      <c r="B20" s="81"/>
      <c r="C20" s="81"/>
      <c r="D20" s="81"/>
      <c r="E20" s="81"/>
      <c r="F20" s="81"/>
      <c r="G20" s="81"/>
      <c r="H20" s="81"/>
      <c r="I20" s="81"/>
    </row>
    <row r="21" ht="15.75">
      <c r="A21" s="80"/>
    </row>
    <row r="22" ht="15.75">
      <c r="A22" s="80"/>
    </row>
    <row r="23" ht="15.75">
      <c r="A23" s="80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43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98" t="s">
        <v>78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SUM(C5,C9,C10)</f>
        <v>7355622</v>
      </c>
      <c r="D4" s="8">
        <f>SUM(D5,D9,D10)</f>
        <v>7354538</v>
      </c>
      <c r="E4" s="9">
        <f>D4/C4</f>
        <v>0.9998526297300214</v>
      </c>
    </row>
    <row r="5" spans="1:5" ht="18" customHeight="1">
      <c r="A5" s="10">
        <v>1</v>
      </c>
      <c r="B5" s="11" t="s">
        <v>5</v>
      </c>
      <c r="C5" s="12">
        <f>SUM(C6:C8)</f>
        <v>6140622</v>
      </c>
      <c r="D5" s="12">
        <f>SUM(D6:D8)</f>
        <v>6140622</v>
      </c>
      <c r="E5" s="9">
        <f>D5/C5</f>
        <v>1</v>
      </c>
    </row>
    <row r="6" spans="1:5" ht="18" customHeight="1">
      <c r="A6" s="10"/>
      <c r="B6" s="11" t="s">
        <v>6</v>
      </c>
      <c r="C6" s="12">
        <v>5878622</v>
      </c>
      <c r="D6" s="12">
        <v>5878622</v>
      </c>
      <c r="E6" s="9">
        <f>D6/C6</f>
        <v>1</v>
      </c>
    </row>
    <row r="7" spans="1:5" ht="27" customHeight="1">
      <c r="A7" s="10"/>
      <c r="B7" s="88" t="s">
        <v>107</v>
      </c>
      <c r="C7" s="12">
        <v>262000</v>
      </c>
      <c r="D7" s="12">
        <v>262000</v>
      </c>
      <c r="E7" s="9"/>
    </row>
    <row r="8" spans="1:5" ht="18" customHeight="1" hidden="1">
      <c r="A8" s="10"/>
      <c r="B8" s="11" t="s">
        <v>26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1147000</v>
      </c>
      <c r="D9" s="12">
        <v>1146547</v>
      </c>
      <c r="E9" s="9">
        <f aca="true" t="shared" si="0" ref="E9:E20">D9/C9</f>
        <v>0.9996050566695728</v>
      </c>
    </row>
    <row r="10" spans="1:5" ht="18" customHeight="1">
      <c r="A10" s="10">
        <v>3</v>
      </c>
      <c r="B10" s="11" t="s">
        <v>9</v>
      </c>
      <c r="C10" s="12">
        <v>68000</v>
      </c>
      <c r="D10" s="12">
        <v>67369</v>
      </c>
      <c r="E10" s="9">
        <f t="shared" si="0"/>
        <v>0.9907205882352941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7455622</v>
      </c>
      <c r="D11" s="8">
        <f>SUM(D12,D21,D25)</f>
        <v>7445170</v>
      </c>
      <c r="E11" s="9">
        <f t="shared" si="0"/>
        <v>0.9985981048931933</v>
      </c>
    </row>
    <row r="12" spans="1:5" s="15" customFormat="1" ht="30" customHeight="1">
      <c r="A12" s="13" t="s">
        <v>32</v>
      </c>
      <c r="B12" s="39" t="s">
        <v>33</v>
      </c>
      <c r="C12" s="8">
        <f>SUM(C13,C15,C16,C17,C19,C20)</f>
        <v>5878622</v>
      </c>
      <c r="D12" s="8">
        <f>SUM(D13,D15,D16,D17,D19,D20)</f>
        <v>5878622</v>
      </c>
      <c r="E12" s="9">
        <f t="shared" si="0"/>
        <v>1</v>
      </c>
    </row>
    <row r="13" spans="1:5" s="3" customFormat="1" ht="18" customHeight="1">
      <c r="A13" s="5">
        <v>1</v>
      </c>
      <c r="B13" s="16" t="s">
        <v>12</v>
      </c>
      <c r="C13" s="17">
        <v>2600000</v>
      </c>
      <c r="D13" s="17">
        <v>2564575</v>
      </c>
      <c r="E13" s="9">
        <f t="shared" si="0"/>
        <v>0.986375</v>
      </c>
    </row>
    <row r="14" spans="1:5" s="21" customFormat="1" ht="18" customHeight="1">
      <c r="A14" s="18"/>
      <c r="B14" s="19" t="s">
        <v>13</v>
      </c>
      <c r="C14" s="20">
        <v>2600000</v>
      </c>
      <c r="D14" s="20">
        <v>2541030</v>
      </c>
      <c r="E14" s="9">
        <f t="shared" si="0"/>
        <v>0.9773192307692308</v>
      </c>
    </row>
    <row r="15" spans="1:5" s="3" customFormat="1" ht="24">
      <c r="A15" s="5">
        <v>2</v>
      </c>
      <c r="B15" s="22" t="s">
        <v>14</v>
      </c>
      <c r="C15" s="17">
        <v>552040</v>
      </c>
      <c r="D15" s="17">
        <v>552040</v>
      </c>
      <c r="E15" s="9">
        <f t="shared" si="0"/>
        <v>1</v>
      </c>
    </row>
    <row r="16" spans="1:5" s="30" customFormat="1" ht="12.75">
      <c r="A16" s="5">
        <v>3</v>
      </c>
      <c r="B16" s="31" t="s">
        <v>27</v>
      </c>
      <c r="C16" s="12">
        <v>62354</v>
      </c>
      <c r="D16" s="12">
        <v>62354</v>
      </c>
      <c r="E16" s="9">
        <f t="shared" si="0"/>
        <v>1</v>
      </c>
    </row>
    <row r="17" spans="1:5" s="3" customFormat="1" ht="18" customHeight="1">
      <c r="A17" s="5">
        <v>4</v>
      </c>
      <c r="B17" s="16" t="s">
        <v>15</v>
      </c>
      <c r="C17" s="17">
        <v>2561639</v>
      </c>
      <c r="D17" s="17">
        <v>2597124</v>
      </c>
      <c r="E17" s="9">
        <f t="shared" si="0"/>
        <v>1.013852459304375</v>
      </c>
    </row>
    <row r="18" spans="1:5" s="15" customFormat="1" ht="18" customHeight="1">
      <c r="A18" s="23"/>
      <c r="B18" s="19" t="s">
        <v>16</v>
      </c>
      <c r="C18" s="17">
        <v>100000</v>
      </c>
      <c r="D18" s="17">
        <v>100000</v>
      </c>
      <c r="E18" s="9">
        <f t="shared" si="0"/>
        <v>1</v>
      </c>
    </row>
    <row r="19" spans="1:5" s="3" customFormat="1" ht="18" customHeight="1">
      <c r="A19" s="5">
        <v>5</v>
      </c>
      <c r="B19" s="22" t="s">
        <v>17</v>
      </c>
      <c r="C19" s="17">
        <v>102589</v>
      </c>
      <c r="D19" s="17">
        <v>102529</v>
      </c>
      <c r="E19" s="9">
        <f t="shared" si="0"/>
        <v>0.9994151419742857</v>
      </c>
    </row>
    <row r="20" spans="1:5" s="3" customFormat="1" ht="18" customHeight="1" hidden="1">
      <c r="A20" s="5">
        <v>6</v>
      </c>
      <c r="B20" s="22" t="s">
        <v>18</v>
      </c>
      <c r="C20" s="17"/>
      <c r="D20" s="17"/>
      <c r="E20" s="9" t="e">
        <f t="shared" si="0"/>
        <v>#DIV/0!</v>
      </c>
    </row>
    <row r="21" spans="1:5" s="3" customFormat="1" ht="18" customHeight="1" hidden="1">
      <c r="A21" s="6" t="s">
        <v>34</v>
      </c>
      <c r="B21" s="40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 hidden="1">
      <c r="A22" s="5">
        <v>1</v>
      </c>
      <c r="B22" s="22"/>
      <c r="C22" s="17"/>
      <c r="D22" s="17"/>
      <c r="E22" s="9"/>
    </row>
    <row r="23" spans="1:5" s="3" customFormat="1" ht="18" customHeight="1" hidden="1">
      <c r="A23" s="5">
        <v>2</v>
      </c>
      <c r="B23" s="22"/>
      <c r="C23" s="17"/>
      <c r="D23" s="17"/>
      <c r="E23" s="9"/>
    </row>
    <row r="24" spans="1:5" s="3" customFormat="1" ht="18" customHeight="1" hidden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34</v>
      </c>
      <c r="B25" s="40" t="s">
        <v>37</v>
      </c>
      <c r="C25" s="17">
        <f>SUM(C26,C29,C30,C31,C33,C34)</f>
        <v>1577000</v>
      </c>
      <c r="D25" s="17">
        <f>SUM(D26,D29,D30,D31,D33,D34)</f>
        <v>1566548</v>
      </c>
      <c r="E25" s="9">
        <f>D25/C25</f>
        <v>0.9933722257450857</v>
      </c>
    </row>
    <row r="26" spans="1:5" s="3" customFormat="1" ht="18" customHeight="1">
      <c r="A26" s="5">
        <v>1</v>
      </c>
      <c r="B26" s="16" t="s">
        <v>12</v>
      </c>
      <c r="C26" s="17">
        <f>SUM(C27:C28)</f>
        <v>1520000</v>
      </c>
      <c r="D26" s="17">
        <f>SUM(D27:D28)</f>
        <v>1554737</v>
      </c>
      <c r="E26" s="9">
        <f aca="true" t="shared" si="1" ref="E26:E37">D26/C26</f>
        <v>1.0228532894736841</v>
      </c>
    </row>
    <row r="27" spans="1:5" s="21" customFormat="1" ht="18" customHeight="1" hidden="1">
      <c r="A27" s="18"/>
      <c r="B27" s="19" t="s">
        <v>13</v>
      </c>
      <c r="C27" s="20"/>
      <c r="D27" s="20"/>
      <c r="E27" s="9"/>
    </row>
    <row r="28" spans="1:5" s="21" customFormat="1" ht="18" customHeight="1">
      <c r="A28" s="18"/>
      <c r="B28" s="19" t="s">
        <v>38</v>
      </c>
      <c r="C28" s="20">
        <v>1520000</v>
      </c>
      <c r="D28" s="20">
        <v>1554737</v>
      </c>
      <c r="E28" s="9">
        <f t="shared" si="1"/>
        <v>1.0228532894736841</v>
      </c>
    </row>
    <row r="29" spans="1:5" s="3" customFormat="1" ht="24">
      <c r="A29" s="5">
        <v>2</v>
      </c>
      <c r="B29" s="22" t="s">
        <v>14</v>
      </c>
      <c r="C29" s="17"/>
      <c r="D29" s="17"/>
      <c r="E29" s="9"/>
    </row>
    <row r="30" spans="1:5" s="30" customFormat="1" ht="12.75">
      <c r="A30" s="5">
        <v>3</v>
      </c>
      <c r="B30" s="31" t="s">
        <v>27</v>
      </c>
      <c r="C30" s="20"/>
      <c r="D30" s="20"/>
      <c r="E30" s="9"/>
    </row>
    <row r="31" spans="1:5" s="3" customFormat="1" ht="18" customHeight="1">
      <c r="A31" s="5">
        <v>4</v>
      </c>
      <c r="B31" s="16" t="s">
        <v>15</v>
      </c>
      <c r="C31" s="17">
        <v>45189</v>
      </c>
      <c r="D31" s="17"/>
      <c r="E31" s="9">
        <f t="shared" si="1"/>
        <v>0</v>
      </c>
    </row>
    <row r="32" spans="1:5" s="15" customFormat="1" ht="18" customHeight="1">
      <c r="A32" s="23"/>
      <c r="B32" s="19" t="s">
        <v>16</v>
      </c>
      <c r="C32" s="17">
        <v>100000</v>
      </c>
      <c r="D32" s="17">
        <v>100000</v>
      </c>
      <c r="E32" s="9"/>
    </row>
    <row r="33" spans="1:5" s="3" customFormat="1" ht="18" customHeight="1">
      <c r="A33" s="5">
        <v>5</v>
      </c>
      <c r="B33" s="22" t="s">
        <v>17</v>
      </c>
      <c r="C33" s="17">
        <v>11811</v>
      </c>
      <c r="D33" s="17">
        <v>11811</v>
      </c>
      <c r="E33" s="9"/>
    </row>
    <row r="34" spans="1:5" s="3" customFormat="1" ht="18" customHeight="1" hidden="1">
      <c r="A34" s="5">
        <v>6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-100000</v>
      </c>
      <c r="D35" s="26">
        <f>D4-D11</f>
        <v>-90632</v>
      </c>
      <c r="E35" s="9">
        <f t="shared" si="1"/>
        <v>0.90632</v>
      </c>
    </row>
    <row r="36" spans="1:5" s="3" customFormat="1" ht="24">
      <c r="A36" s="13" t="s">
        <v>21</v>
      </c>
      <c r="B36" s="28" t="s">
        <v>22</v>
      </c>
      <c r="C36" s="17">
        <v>57</v>
      </c>
      <c r="D36" s="17">
        <v>56</v>
      </c>
      <c r="E36" s="9">
        <f t="shared" si="1"/>
        <v>0.9824561403508771</v>
      </c>
    </row>
    <row r="37" spans="1:5" s="3" customFormat="1" ht="18" customHeight="1">
      <c r="A37" s="13" t="s">
        <v>23</v>
      </c>
      <c r="B37" s="14" t="s">
        <v>40</v>
      </c>
      <c r="C37" s="17">
        <v>6</v>
      </c>
      <c r="D37" s="17">
        <v>6</v>
      </c>
      <c r="E37" s="9">
        <f t="shared" si="1"/>
        <v>1</v>
      </c>
    </row>
    <row r="39" ht="12.75">
      <c r="A39" s="33" t="s">
        <v>95</v>
      </c>
    </row>
    <row r="41" spans="1:4" ht="12.75">
      <c r="A41" s="34" t="s">
        <v>29</v>
      </c>
      <c r="B41" s="35"/>
      <c r="C41" s="7" t="s">
        <v>1</v>
      </c>
      <c r="D41" s="38" t="s">
        <v>31</v>
      </c>
    </row>
    <row r="42" spans="1:4" ht="12.75">
      <c r="A42" s="36" t="s">
        <v>0</v>
      </c>
      <c r="B42" s="35"/>
      <c r="C42" s="79">
        <v>130805.27</v>
      </c>
      <c r="D42" s="79">
        <v>0</v>
      </c>
    </row>
    <row r="43" spans="1:4" ht="12.75">
      <c r="A43" s="37" t="s">
        <v>30</v>
      </c>
      <c r="B43" s="35"/>
      <c r="C43" s="79">
        <v>303962.65</v>
      </c>
      <c r="D43" s="79">
        <v>0</v>
      </c>
    </row>
  </sheetData>
  <mergeCells count="1">
    <mergeCell ref="A1:E1"/>
  </mergeCells>
  <printOptions/>
  <pageMargins left="0.75" right="0.75" top="0.62" bottom="0.43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48"/>
  <sheetViews>
    <sheetView workbookViewId="0" topLeftCell="A1">
      <selection activeCell="B25" sqref="B25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8" t="s">
        <v>77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12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SUM(C5,C11,C12)</f>
        <v>6397866</v>
      </c>
      <c r="D4" s="8">
        <f>SUM(D5,D11,D12)</f>
        <v>6408011</v>
      </c>
      <c r="E4" s="9">
        <f>D4/C4</f>
        <v>1.0015856849768345</v>
      </c>
    </row>
    <row r="5" spans="1:5" ht="18" customHeight="1">
      <c r="A5" s="10">
        <v>1</v>
      </c>
      <c r="B5" s="11" t="s">
        <v>5</v>
      </c>
      <c r="C5" s="12">
        <f>SUM(C6:C10)</f>
        <v>5991626</v>
      </c>
      <c r="D5" s="12">
        <f>SUM(D6:D9)</f>
        <v>5736626</v>
      </c>
      <c r="E5" s="9">
        <f aca="true" t="shared" si="0" ref="E5:E33">D5/C5</f>
        <v>0.9574406012658333</v>
      </c>
    </row>
    <row r="6" spans="1:5" ht="18" customHeight="1">
      <c r="A6" s="10"/>
      <c r="B6" s="11" t="s">
        <v>6</v>
      </c>
      <c r="C6" s="12">
        <v>5705700</v>
      </c>
      <c r="D6" s="12">
        <v>5705700</v>
      </c>
      <c r="E6" s="9">
        <f t="shared" si="0"/>
        <v>1</v>
      </c>
    </row>
    <row r="7" spans="1:5" ht="18" customHeight="1" hidden="1">
      <c r="A7" s="10"/>
      <c r="B7" s="11" t="s">
        <v>84</v>
      </c>
      <c r="C7" s="12"/>
      <c r="D7" s="12"/>
      <c r="E7" s="9" t="e">
        <f t="shared" si="0"/>
        <v>#DIV/0!</v>
      </c>
    </row>
    <row r="8" spans="1:5" ht="18" customHeight="1" hidden="1">
      <c r="A8" s="10"/>
      <c r="B8" s="11" t="s">
        <v>85</v>
      </c>
      <c r="C8" s="12"/>
      <c r="D8" s="12"/>
      <c r="E8" s="9" t="e">
        <f t="shared" si="0"/>
        <v>#DIV/0!</v>
      </c>
    </row>
    <row r="9" spans="1:5" ht="18" customHeight="1">
      <c r="A9" s="10"/>
      <c r="B9" s="11" t="s">
        <v>26</v>
      </c>
      <c r="C9" s="12">
        <v>30926</v>
      </c>
      <c r="D9" s="12">
        <v>30926</v>
      </c>
      <c r="E9" s="9">
        <f t="shared" si="0"/>
        <v>1</v>
      </c>
    </row>
    <row r="10" spans="1:5" ht="18" customHeight="1">
      <c r="A10" s="10"/>
      <c r="B10" s="11" t="s">
        <v>7</v>
      </c>
      <c r="C10" s="12">
        <v>255000</v>
      </c>
      <c r="D10" s="12">
        <v>98629</v>
      </c>
      <c r="E10" s="9">
        <f>D10/C10</f>
        <v>0.3867803921568627</v>
      </c>
    </row>
    <row r="11" spans="1:5" ht="18" customHeight="1">
      <c r="A11" s="10">
        <v>2</v>
      </c>
      <c r="B11" s="11" t="s">
        <v>8</v>
      </c>
      <c r="C11" s="12">
        <v>250000</v>
      </c>
      <c r="D11" s="12">
        <v>422733</v>
      </c>
      <c r="E11" s="9">
        <f t="shared" si="0"/>
        <v>1.690932</v>
      </c>
    </row>
    <row r="12" spans="1:5" ht="18" customHeight="1">
      <c r="A12" s="10">
        <v>3</v>
      </c>
      <c r="B12" s="11" t="s">
        <v>9</v>
      </c>
      <c r="C12" s="12">
        <v>156240</v>
      </c>
      <c r="D12" s="12">
        <v>248652</v>
      </c>
      <c r="E12" s="9">
        <f t="shared" si="0"/>
        <v>1.5914746543778802</v>
      </c>
    </row>
    <row r="13" spans="1:5" s="15" customFormat="1" ht="15.75" customHeight="1">
      <c r="A13" s="13" t="s">
        <v>10</v>
      </c>
      <c r="B13" s="14" t="s">
        <v>11</v>
      </c>
      <c r="C13" s="8">
        <f>SUM(C14,C23,C27)</f>
        <v>6481866</v>
      </c>
      <c r="D13" s="8">
        <f>SUM(D14,D23,D27)</f>
        <v>6545343</v>
      </c>
      <c r="E13" s="9">
        <f t="shared" si="0"/>
        <v>1.0097930133082047</v>
      </c>
    </row>
    <row r="14" spans="1:5" s="15" customFormat="1" ht="30" customHeight="1">
      <c r="A14" s="13" t="s">
        <v>32</v>
      </c>
      <c r="B14" s="39" t="s">
        <v>33</v>
      </c>
      <c r="C14" s="8">
        <f>SUM(C15,C18,C19,C20,C22)</f>
        <v>5705700</v>
      </c>
      <c r="D14" s="8">
        <f>SUM(D15,D18,D19,D20,D22)</f>
        <v>5720987</v>
      </c>
      <c r="E14" s="9">
        <f t="shared" si="0"/>
        <v>1.0026792505739874</v>
      </c>
    </row>
    <row r="15" spans="1:7" s="3" customFormat="1" ht="18" customHeight="1">
      <c r="A15" s="5">
        <v>1</v>
      </c>
      <c r="B15" s="16" t="s">
        <v>12</v>
      </c>
      <c r="C15" s="17">
        <v>1645248</v>
      </c>
      <c r="D15" s="17">
        <v>1645248</v>
      </c>
      <c r="E15" s="9">
        <f t="shared" si="0"/>
        <v>1</v>
      </c>
      <c r="G15" s="77"/>
    </row>
    <row r="16" spans="1:5" s="21" customFormat="1" ht="18" customHeight="1">
      <c r="A16" s="18"/>
      <c r="B16" s="19" t="s">
        <v>13</v>
      </c>
      <c r="C16" s="20">
        <v>557157</v>
      </c>
      <c r="D16" s="20">
        <v>557157</v>
      </c>
      <c r="E16" s="9">
        <f t="shared" si="0"/>
        <v>1</v>
      </c>
    </row>
    <row r="17" spans="1:5" s="21" customFormat="1" ht="18" customHeight="1" hidden="1">
      <c r="A17" s="18"/>
      <c r="B17" s="19" t="s">
        <v>70</v>
      </c>
      <c r="C17" s="20"/>
      <c r="D17" s="20"/>
      <c r="E17" s="9"/>
    </row>
    <row r="18" spans="1:5" s="3" customFormat="1" ht="24">
      <c r="A18" s="5">
        <v>2</v>
      </c>
      <c r="B18" s="22" t="s">
        <v>14</v>
      </c>
      <c r="C18" s="17">
        <v>101214</v>
      </c>
      <c r="D18" s="17">
        <v>101214</v>
      </c>
      <c r="E18" s="9">
        <f t="shared" si="0"/>
        <v>1</v>
      </c>
    </row>
    <row r="19" spans="1:5" s="30" customFormat="1" ht="12.75">
      <c r="A19" s="5">
        <v>3</v>
      </c>
      <c r="B19" s="31" t="s">
        <v>27</v>
      </c>
      <c r="C19" s="12">
        <v>11847</v>
      </c>
      <c r="D19" s="12">
        <v>11847</v>
      </c>
      <c r="E19" s="9">
        <f t="shared" si="0"/>
        <v>1</v>
      </c>
    </row>
    <row r="20" spans="1:5" s="3" customFormat="1" ht="18" customHeight="1">
      <c r="A20" s="5">
        <v>4</v>
      </c>
      <c r="B20" s="16" t="s">
        <v>15</v>
      </c>
      <c r="C20" s="17">
        <v>3947391</v>
      </c>
      <c r="D20" s="17">
        <v>3947391</v>
      </c>
      <c r="E20" s="9">
        <f t="shared" si="0"/>
        <v>1</v>
      </c>
    </row>
    <row r="21" spans="1:5" s="15" customFormat="1" ht="18" customHeight="1" hidden="1">
      <c r="A21" s="23"/>
      <c r="B21" s="19" t="s">
        <v>16</v>
      </c>
      <c r="C21" s="17"/>
      <c r="D21" s="17"/>
      <c r="E21" s="9" t="e">
        <f t="shared" si="0"/>
        <v>#DIV/0!</v>
      </c>
    </row>
    <row r="22" spans="1:5" s="3" customFormat="1" ht="18" customHeight="1">
      <c r="A22" s="5">
        <v>5</v>
      </c>
      <c r="B22" s="22" t="s">
        <v>17</v>
      </c>
      <c r="C22" s="17"/>
      <c r="D22" s="17">
        <v>15287</v>
      </c>
      <c r="E22" s="9" t="e">
        <f t="shared" si="0"/>
        <v>#DIV/0!</v>
      </c>
    </row>
    <row r="23" spans="1:5" s="3" customFormat="1" ht="18" customHeight="1">
      <c r="A23" s="6" t="s">
        <v>34</v>
      </c>
      <c r="B23" s="40" t="s">
        <v>35</v>
      </c>
      <c r="C23" s="48">
        <f>SUM(C24:C26)</f>
        <v>30926</v>
      </c>
      <c r="D23" s="48">
        <f>SUM(D24:D26)</f>
        <v>30926</v>
      </c>
      <c r="E23" s="9">
        <f t="shared" si="0"/>
        <v>1</v>
      </c>
    </row>
    <row r="24" spans="1:5" s="3" customFormat="1" ht="18" customHeight="1">
      <c r="A24" s="5">
        <v>1</v>
      </c>
      <c r="B24" s="22" t="s">
        <v>41</v>
      </c>
      <c r="C24" s="17">
        <v>3999</v>
      </c>
      <c r="D24" s="17">
        <v>3999</v>
      </c>
      <c r="E24" s="9">
        <f t="shared" si="0"/>
        <v>1</v>
      </c>
    </row>
    <row r="25" spans="1:5" s="3" customFormat="1" ht="18" customHeight="1">
      <c r="A25" s="5">
        <v>2</v>
      </c>
      <c r="B25" s="22" t="s">
        <v>42</v>
      </c>
      <c r="C25" s="17">
        <v>6927</v>
      </c>
      <c r="D25" s="17">
        <v>6927</v>
      </c>
      <c r="E25" s="9">
        <f t="shared" si="0"/>
        <v>1</v>
      </c>
    </row>
    <row r="26" spans="1:5" s="3" customFormat="1" ht="18" customHeight="1">
      <c r="A26" s="5">
        <v>3</v>
      </c>
      <c r="B26" s="22" t="s">
        <v>86</v>
      </c>
      <c r="C26" s="17">
        <v>20000</v>
      </c>
      <c r="D26" s="17">
        <v>20000</v>
      </c>
      <c r="E26" s="9">
        <f t="shared" si="0"/>
        <v>1</v>
      </c>
    </row>
    <row r="27" spans="1:5" s="3" customFormat="1" ht="18" customHeight="1">
      <c r="A27" s="6" t="s">
        <v>36</v>
      </c>
      <c r="B27" s="40" t="s">
        <v>37</v>
      </c>
      <c r="C27" s="48">
        <f>SUM(C28,C31,C32,C33,C35,C36)</f>
        <v>745240</v>
      </c>
      <c r="D27" s="48">
        <f>SUM(D28,D31,D32,D33,D35,D36)</f>
        <v>793430</v>
      </c>
      <c r="E27" s="9">
        <f t="shared" si="0"/>
        <v>1.0646637324888626</v>
      </c>
    </row>
    <row r="28" spans="1:5" s="3" customFormat="1" ht="18" customHeight="1" hidden="1">
      <c r="A28" s="5">
        <v>1</v>
      </c>
      <c r="B28" s="16" t="s">
        <v>12</v>
      </c>
      <c r="C28" s="17">
        <f>SUM(C29:C30)</f>
        <v>0</v>
      </c>
      <c r="D28" s="17">
        <f>SUM(D29:D30)</f>
        <v>0</v>
      </c>
      <c r="E28" s="9"/>
    </row>
    <row r="29" spans="1:5" s="21" customFormat="1" ht="18" customHeight="1" hidden="1">
      <c r="A29" s="18"/>
      <c r="B29" s="19" t="s">
        <v>13</v>
      </c>
      <c r="C29" s="20"/>
      <c r="D29" s="20"/>
      <c r="E29" s="9"/>
    </row>
    <row r="30" spans="1:5" s="21" customFormat="1" ht="18" customHeight="1" hidden="1">
      <c r="A30" s="18"/>
      <c r="B30" s="19" t="s">
        <v>38</v>
      </c>
      <c r="C30" s="20"/>
      <c r="D30" s="20"/>
      <c r="E30" s="9"/>
    </row>
    <row r="31" spans="1:5" s="3" customFormat="1" ht="24" hidden="1">
      <c r="A31" s="5">
        <v>2</v>
      </c>
      <c r="B31" s="22" t="s">
        <v>14</v>
      </c>
      <c r="C31" s="17"/>
      <c r="D31" s="17"/>
      <c r="E31" s="9"/>
    </row>
    <row r="32" spans="1:5" s="30" customFormat="1" ht="12.75" hidden="1">
      <c r="A32" s="5">
        <v>3</v>
      </c>
      <c r="B32" s="31" t="s">
        <v>27</v>
      </c>
      <c r="C32" s="20"/>
      <c r="D32" s="20"/>
      <c r="E32" s="9"/>
    </row>
    <row r="33" spans="1:5" s="3" customFormat="1" ht="18" customHeight="1">
      <c r="A33" s="5">
        <v>1</v>
      </c>
      <c r="B33" s="16" t="s">
        <v>15</v>
      </c>
      <c r="C33" s="17">
        <v>661240</v>
      </c>
      <c r="D33" s="17">
        <v>716711</v>
      </c>
      <c r="E33" s="9">
        <f t="shared" si="0"/>
        <v>1.083889359385397</v>
      </c>
    </row>
    <row r="34" spans="1:5" s="15" customFormat="1" ht="18" customHeight="1" hidden="1">
      <c r="A34" s="23"/>
      <c r="B34" s="19" t="s">
        <v>16</v>
      </c>
      <c r="C34" s="17"/>
      <c r="D34" s="17"/>
      <c r="E34" s="9"/>
    </row>
    <row r="35" spans="1:5" s="3" customFormat="1" ht="18" customHeight="1">
      <c r="A35" s="5">
        <v>2</v>
      </c>
      <c r="B35" s="22" t="s">
        <v>17</v>
      </c>
      <c r="C35" s="17">
        <v>84000</v>
      </c>
      <c r="D35" s="17">
        <v>76719</v>
      </c>
      <c r="E35" s="9"/>
    </row>
    <row r="36" spans="1:5" s="3" customFormat="1" ht="18" customHeight="1" hidden="1">
      <c r="A36" s="5">
        <v>6</v>
      </c>
      <c r="B36" s="22" t="s">
        <v>18</v>
      </c>
      <c r="C36" s="17"/>
      <c r="D36" s="17"/>
      <c r="E36" s="9"/>
    </row>
    <row r="37" spans="1:5" s="95" customFormat="1" ht="18" customHeight="1">
      <c r="A37" s="93" t="s">
        <v>19</v>
      </c>
      <c r="B37" s="94" t="s">
        <v>20</v>
      </c>
      <c r="C37" s="83">
        <f>C4-C13</f>
        <v>-84000</v>
      </c>
      <c r="D37" s="83">
        <f>D4-D13</f>
        <v>-137332</v>
      </c>
      <c r="E37" s="73"/>
    </row>
    <row r="38" spans="1:5" s="95" customFormat="1" ht="18" customHeight="1">
      <c r="A38" s="93" t="s">
        <v>21</v>
      </c>
      <c r="B38" s="94" t="s">
        <v>100</v>
      </c>
      <c r="C38" s="83">
        <f>SUM(C39:C40)</f>
        <v>278941</v>
      </c>
      <c r="D38" s="83">
        <f>SUM(D39:D40)</f>
        <v>122570</v>
      </c>
      <c r="E38" s="73"/>
    </row>
    <row r="39" spans="1:5" s="91" customFormat="1" ht="18" customHeight="1">
      <c r="A39" s="84"/>
      <c r="B39" s="85" t="s">
        <v>108</v>
      </c>
      <c r="C39" s="89">
        <v>255000</v>
      </c>
      <c r="D39" s="89">
        <v>98629</v>
      </c>
      <c r="E39" s="90"/>
    </row>
    <row r="40" spans="1:5" s="91" customFormat="1" ht="18" customHeight="1">
      <c r="A40" s="92"/>
      <c r="B40" s="85" t="s">
        <v>37</v>
      </c>
      <c r="C40" s="89">
        <v>23941</v>
      </c>
      <c r="D40" s="89">
        <v>23941</v>
      </c>
      <c r="E40" s="90"/>
    </row>
    <row r="41" spans="1:5" s="3" customFormat="1" ht="22.5" customHeight="1">
      <c r="A41" s="13" t="s">
        <v>23</v>
      </c>
      <c r="B41" s="28" t="s">
        <v>22</v>
      </c>
      <c r="C41" s="44">
        <v>10</v>
      </c>
      <c r="D41" s="44">
        <v>11</v>
      </c>
      <c r="E41" s="9">
        <f>D41/C41</f>
        <v>1.1</v>
      </c>
    </row>
    <row r="42" spans="1:5" s="3" customFormat="1" ht="18" customHeight="1" hidden="1">
      <c r="A42" s="13" t="s">
        <v>23</v>
      </c>
      <c r="B42" s="14" t="s">
        <v>24</v>
      </c>
      <c r="C42" s="17"/>
      <c r="D42" s="17"/>
      <c r="E42" s="9" t="e">
        <f>D42/C42</f>
        <v>#DIV/0!</v>
      </c>
    </row>
    <row r="44" ht="12.75">
      <c r="A44" s="33" t="s">
        <v>95</v>
      </c>
    </row>
    <row r="46" spans="1:4" ht="12.75">
      <c r="A46" s="34" t="s">
        <v>29</v>
      </c>
      <c r="B46" s="35"/>
      <c r="C46" s="7" t="s">
        <v>1</v>
      </c>
      <c r="D46" s="38" t="s">
        <v>31</v>
      </c>
    </row>
    <row r="47" spans="1:4" ht="12.75">
      <c r="A47" s="36" t="s">
        <v>0</v>
      </c>
      <c r="B47" s="35"/>
      <c r="C47" s="45">
        <v>35606.71</v>
      </c>
      <c r="D47" s="1">
        <v>0</v>
      </c>
    </row>
    <row r="48" spans="1:4" ht="12.75">
      <c r="A48" s="37" t="s">
        <v>30</v>
      </c>
      <c r="B48" s="35"/>
      <c r="C48" s="45">
        <v>237551.76</v>
      </c>
      <c r="D48" s="1">
        <v>0</v>
      </c>
    </row>
  </sheetData>
  <mergeCells count="1">
    <mergeCell ref="A1:E1"/>
  </mergeCells>
  <printOptions/>
  <pageMargins left="0.75" right="0.75" top="0.64" bottom="0.43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G46"/>
  <sheetViews>
    <sheetView workbookViewId="0" topLeftCell="A5">
      <selection activeCell="A24" sqref="A2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8" t="s">
        <v>104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12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SUM(C5,C10,C11,C12)</f>
        <v>21770</v>
      </c>
      <c r="D4" s="8">
        <f>SUM(D5,D10,D11,D12)</f>
        <v>21680</v>
      </c>
      <c r="E4" s="9">
        <f aca="true" t="shared" si="0" ref="E4:E16">D4/C4</f>
        <v>0.9958658704639411</v>
      </c>
    </row>
    <row r="5" spans="1:5" ht="18" customHeight="1">
      <c r="A5" s="10">
        <v>1</v>
      </c>
      <c r="B5" s="11" t="s">
        <v>5</v>
      </c>
      <c r="C5" s="12">
        <f>SUM(C6:C9)</f>
        <v>21770</v>
      </c>
      <c r="D5" s="12">
        <f>SUM(D6:D9)</f>
        <v>21605</v>
      </c>
      <c r="E5" s="9">
        <f t="shared" si="0"/>
        <v>0.9924207625172256</v>
      </c>
    </row>
    <row r="6" spans="1:5" ht="18" customHeight="1">
      <c r="A6" s="10"/>
      <c r="B6" s="11" t="s">
        <v>6</v>
      </c>
      <c r="C6" s="12">
        <v>21770</v>
      </c>
      <c r="D6" s="12">
        <v>21605</v>
      </c>
      <c r="E6" s="9">
        <f t="shared" si="0"/>
        <v>0.9924207625172256</v>
      </c>
    </row>
    <row r="7" spans="1:5" ht="18" customHeight="1">
      <c r="A7" s="10"/>
      <c r="B7" s="11" t="s">
        <v>84</v>
      </c>
      <c r="C7" s="12"/>
      <c r="D7" s="12"/>
      <c r="E7" s="9" t="e">
        <f t="shared" si="0"/>
        <v>#DIV/0!</v>
      </c>
    </row>
    <row r="8" spans="1:5" ht="18" customHeight="1">
      <c r="A8" s="10"/>
      <c r="B8" s="11" t="s">
        <v>85</v>
      </c>
      <c r="C8" s="12"/>
      <c r="D8" s="12"/>
      <c r="E8" s="9" t="e">
        <f t="shared" si="0"/>
        <v>#DIV/0!</v>
      </c>
    </row>
    <row r="9" spans="1:5" ht="18" customHeight="1">
      <c r="A9" s="10"/>
      <c r="B9" s="11" t="s">
        <v>26</v>
      </c>
      <c r="C9" s="12"/>
      <c r="D9" s="12"/>
      <c r="E9" s="9" t="e">
        <f t="shared" si="0"/>
        <v>#DIV/0!</v>
      </c>
    </row>
    <row r="10" spans="1:5" ht="18" customHeight="1">
      <c r="A10" s="10">
        <v>2</v>
      </c>
      <c r="B10" s="11" t="s">
        <v>7</v>
      </c>
      <c r="C10" s="12"/>
      <c r="D10" s="12"/>
      <c r="E10" s="9" t="e">
        <f t="shared" si="0"/>
        <v>#DIV/0!</v>
      </c>
    </row>
    <row r="11" spans="1:5" ht="18" customHeight="1">
      <c r="A11" s="10">
        <v>3</v>
      </c>
      <c r="B11" s="11" t="s">
        <v>8</v>
      </c>
      <c r="C11" s="12"/>
      <c r="D11" s="12"/>
      <c r="E11" s="9" t="e">
        <f t="shared" si="0"/>
        <v>#DIV/0!</v>
      </c>
    </row>
    <row r="12" spans="1:5" ht="18" customHeight="1">
      <c r="A12" s="10">
        <v>4</v>
      </c>
      <c r="B12" s="11" t="s">
        <v>9</v>
      </c>
      <c r="C12" s="12"/>
      <c r="D12" s="12">
        <v>75</v>
      </c>
      <c r="E12" s="9" t="e">
        <f t="shared" si="0"/>
        <v>#DIV/0!</v>
      </c>
    </row>
    <row r="13" spans="1:5" s="15" customFormat="1" ht="15.75" customHeight="1">
      <c r="A13" s="13" t="s">
        <v>10</v>
      </c>
      <c r="B13" s="14" t="s">
        <v>11</v>
      </c>
      <c r="C13" s="8">
        <f>SUM(C14,C24,C28)</f>
        <v>21770</v>
      </c>
      <c r="D13" s="8">
        <f>SUM(D14,D24,D28)</f>
        <v>21604</v>
      </c>
      <c r="E13" s="9">
        <f t="shared" si="0"/>
        <v>0.9923748277446026</v>
      </c>
    </row>
    <row r="14" spans="1:5" s="15" customFormat="1" ht="30" customHeight="1">
      <c r="A14" s="13" t="s">
        <v>32</v>
      </c>
      <c r="B14" s="39" t="s">
        <v>33</v>
      </c>
      <c r="C14" s="8">
        <f>SUM(C15,C18,C19,C20,C22,C23)</f>
        <v>21770</v>
      </c>
      <c r="D14" s="8">
        <f>SUM(D15,D18,D19,D20,D22,D23)</f>
        <v>21604</v>
      </c>
      <c r="E14" s="9">
        <f t="shared" si="0"/>
        <v>0.9923748277446026</v>
      </c>
    </row>
    <row r="15" spans="1:7" s="3" customFormat="1" ht="18" customHeight="1">
      <c r="A15" s="5">
        <v>1</v>
      </c>
      <c r="B15" s="16" t="s">
        <v>12</v>
      </c>
      <c r="C15" s="17">
        <f>SUM(C16:C17)</f>
        <v>7534</v>
      </c>
      <c r="D15" s="17">
        <f>SUM(D16:D17)</f>
        <v>7533</v>
      </c>
      <c r="E15" s="9">
        <f t="shared" si="0"/>
        <v>0.999867268383329</v>
      </c>
      <c r="G15" s="77"/>
    </row>
    <row r="16" spans="1:5" s="21" customFormat="1" ht="18" customHeight="1">
      <c r="A16" s="18"/>
      <c r="B16" s="19" t="s">
        <v>13</v>
      </c>
      <c r="C16" s="20">
        <v>5034</v>
      </c>
      <c r="D16" s="20">
        <v>5033</v>
      </c>
      <c r="E16" s="9">
        <f t="shared" si="0"/>
        <v>0.9998013508144616</v>
      </c>
    </row>
    <row r="17" spans="1:5" s="21" customFormat="1" ht="18" customHeight="1">
      <c r="A17" s="18"/>
      <c r="B17" s="19" t="s">
        <v>105</v>
      </c>
      <c r="C17" s="20">
        <v>2500</v>
      </c>
      <c r="D17" s="20">
        <v>2500</v>
      </c>
      <c r="E17" s="9"/>
    </row>
    <row r="18" spans="1:5" s="3" customFormat="1" ht="24">
      <c r="A18" s="5">
        <v>2</v>
      </c>
      <c r="B18" s="22" t="s">
        <v>14</v>
      </c>
      <c r="C18" s="17">
        <v>986</v>
      </c>
      <c r="D18" s="17">
        <v>986</v>
      </c>
      <c r="E18" s="9">
        <f aca="true" t="shared" si="1" ref="E18:E28">D18/C18</f>
        <v>1</v>
      </c>
    </row>
    <row r="19" spans="1:5" s="30" customFormat="1" ht="12.75">
      <c r="A19" s="5">
        <v>3</v>
      </c>
      <c r="B19" s="31" t="s">
        <v>27</v>
      </c>
      <c r="C19" s="12"/>
      <c r="D19" s="12"/>
      <c r="E19" s="9" t="e">
        <f t="shared" si="1"/>
        <v>#DIV/0!</v>
      </c>
    </row>
    <row r="20" spans="1:5" s="3" customFormat="1" ht="18" customHeight="1">
      <c r="A20" s="5">
        <v>4</v>
      </c>
      <c r="B20" s="16" t="s">
        <v>15</v>
      </c>
      <c r="C20" s="17">
        <v>13250</v>
      </c>
      <c r="D20" s="17">
        <v>13085</v>
      </c>
      <c r="E20" s="9">
        <f t="shared" si="1"/>
        <v>0.9875471698113207</v>
      </c>
    </row>
    <row r="21" spans="1:5" s="15" customFormat="1" ht="18" customHeight="1">
      <c r="A21" s="23"/>
      <c r="B21" s="19" t="s">
        <v>106</v>
      </c>
      <c r="C21" s="17">
        <v>10000</v>
      </c>
      <c r="D21" s="17">
        <v>9984</v>
      </c>
      <c r="E21" s="9">
        <f t="shared" si="1"/>
        <v>0.9984</v>
      </c>
    </row>
    <row r="22" spans="1:5" s="3" customFormat="1" ht="18" customHeight="1">
      <c r="A22" s="5">
        <v>5</v>
      </c>
      <c r="B22" s="22" t="s">
        <v>17</v>
      </c>
      <c r="C22" s="17"/>
      <c r="D22" s="17"/>
      <c r="E22" s="9" t="e">
        <f t="shared" si="1"/>
        <v>#DIV/0!</v>
      </c>
    </row>
    <row r="23" spans="1:5" s="3" customFormat="1" ht="18" customHeight="1">
      <c r="A23" s="5">
        <v>6</v>
      </c>
      <c r="B23" s="22" t="s">
        <v>18</v>
      </c>
      <c r="C23" s="17"/>
      <c r="D23" s="17"/>
      <c r="E23" s="9" t="e">
        <f t="shared" si="1"/>
        <v>#DIV/0!</v>
      </c>
    </row>
    <row r="24" spans="1:5" s="3" customFormat="1" ht="18" customHeight="1">
      <c r="A24" s="6" t="s">
        <v>34</v>
      </c>
      <c r="B24" s="40" t="s">
        <v>35</v>
      </c>
      <c r="C24" s="48">
        <f>SUM(C25:C27)</f>
        <v>0</v>
      </c>
      <c r="D24" s="48">
        <f>SUM(D25:D26)</f>
        <v>0</v>
      </c>
      <c r="E24" s="9" t="e">
        <f t="shared" si="1"/>
        <v>#DIV/0!</v>
      </c>
    </row>
    <row r="25" spans="1:5" s="3" customFormat="1" ht="18" customHeight="1">
      <c r="A25" s="5">
        <v>1</v>
      </c>
      <c r="B25" s="22" t="s">
        <v>41</v>
      </c>
      <c r="C25" s="17"/>
      <c r="D25" s="17"/>
      <c r="E25" s="9" t="e">
        <f t="shared" si="1"/>
        <v>#DIV/0!</v>
      </c>
    </row>
    <row r="26" spans="1:5" s="3" customFormat="1" ht="18" customHeight="1">
      <c r="A26" s="5">
        <v>2</v>
      </c>
      <c r="B26" s="22" t="s">
        <v>42</v>
      </c>
      <c r="C26" s="17"/>
      <c r="D26" s="17"/>
      <c r="E26" s="9" t="e">
        <f t="shared" si="1"/>
        <v>#DIV/0!</v>
      </c>
    </row>
    <row r="27" spans="1:5" s="3" customFormat="1" ht="18" customHeight="1">
      <c r="A27" s="5">
        <v>3</v>
      </c>
      <c r="B27" s="22" t="s">
        <v>86</v>
      </c>
      <c r="C27" s="17"/>
      <c r="D27" s="17"/>
      <c r="E27" s="9" t="e">
        <f t="shared" si="1"/>
        <v>#DIV/0!</v>
      </c>
    </row>
    <row r="28" spans="1:5" s="3" customFormat="1" ht="18" customHeight="1">
      <c r="A28" s="6" t="s">
        <v>36</v>
      </c>
      <c r="B28" s="40" t="s">
        <v>37</v>
      </c>
      <c r="C28" s="48">
        <f>SUM(C29,C32,C33,C34,C36,C37)</f>
        <v>0</v>
      </c>
      <c r="D28" s="48">
        <f>SUM(D29,D32,D33,D34,D36,D37)</f>
        <v>0</v>
      </c>
      <c r="E28" s="9" t="e">
        <f t="shared" si="1"/>
        <v>#DIV/0!</v>
      </c>
    </row>
    <row r="29" spans="1:5" s="3" customFormat="1" ht="18" customHeight="1" hidden="1">
      <c r="A29" s="5">
        <v>1</v>
      </c>
      <c r="B29" s="16" t="s">
        <v>12</v>
      </c>
      <c r="C29" s="17">
        <f>SUM(C30:C31)</f>
        <v>0</v>
      </c>
      <c r="D29" s="17">
        <f>SUM(D30:D31)</f>
        <v>0</v>
      </c>
      <c r="E29" s="9"/>
    </row>
    <row r="30" spans="1:5" s="21" customFormat="1" ht="18" customHeight="1" hidden="1">
      <c r="A30" s="18"/>
      <c r="B30" s="19" t="s">
        <v>13</v>
      </c>
      <c r="C30" s="20"/>
      <c r="D30" s="20"/>
      <c r="E30" s="9"/>
    </row>
    <row r="31" spans="1:5" s="21" customFormat="1" ht="18" customHeight="1" hidden="1">
      <c r="A31" s="18"/>
      <c r="B31" s="19" t="s">
        <v>38</v>
      </c>
      <c r="C31" s="20"/>
      <c r="D31" s="20"/>
      <c r="E31" s="9"/>
    </row>
    <row r="32" spans="1:5" s="3" customFormat="1" ht="24" hidden="1">
      <c r="A32" s="5">
        <v>2</v>
      </c>
      <c r="B32" s="22" t="s">
        <v>14</v>
      </c>
      <c r="C32" s="17"/>
      <c r="D32" s="17"/>
      <c r="E32" s="9"/>
    </row>
    <row r="33" spans="1:5" s="30" customFormat="1" ht="12.75" hidden="1">
      <c r="A33" s="5">
        <v>3</v>
      </c>
      <c r="B33" s="31" t="s">
        <v>27</v>
      </c>
      <c r="C33" s="20"/>
      <c r="D33" s="20"/>
      <c r="E33" s="9"/>
    </row>
    <row r="34" spans="1:5" s="3" customFormat="1" ht="18" customHeight="1">
      <c r="A34" s="5">
        <v>1</v>
      </c>
      <c r="B34" s="16" t="s">
        <v>15</v>
      </c>
      <c r="C34" s="17"/>
      <c r="D34" s="17"/>
      <c r="E34" s="9" t="e">
        <f>D34/C34</f>
        <v>#DIV/0!</v>
      </c>
    </row>
    <row r="35" spans="1:5" s="15" customFormat="1" ht="18" customHeight="1" hidden="1">
      <c r="A35" s="23"/>
      <c r="B35" s="19" t="s">
        <v>16</v>
      </c>
      <c r="C35" s="17"/>
      <c r="D35" s="17"/>
      <c r="E35" s="9"/>
    </row>
    <row r="36" spans="1:5" s="3" customFormat="1" ht="18" customHeight="1">
      <c r="A36" s="5">
        <v>2</v>
      </c>
      <c r="B36" s="22" t="s">
        <v>17</v>
      </c>
      <c r="C36" s="17"/>
      <c r="D36" s="17"/>
      <c r="E36" s="9"/>
    </row>
    <row r="37" spans="1:5" s="3" customFormat="1" ht="18" customHeight="1" hidden="1">
      <c r="A37" s="5">
        <v>6</v>
      </c>
      <c r="B37" s="22" t="s">
        <v>18</v>
      </c>
      <c r="C37" s="17"/>
      <c r="D37" s="17"/>
      <c r="E37" s="9"/>
    </row>
    <row r="38" spans="1:5" s="27" customFormat="1" ht="18" customHeight="1">
      <c r="A38" s="24" t="s">
        <v>19</v>
      </c>
      <c r="B38" s="25" t="s">
        <v>20</v>
      </c>
      <c r="C38" s="26">
        <f>C4-C13</f>
        <v>0</v>
      </c>
      <c r="D38" s="26">
        <f>D4-D13</f>
        <v>76</v>
      </c>
      <c r="E38" s="9"/>
    </row>
    <row r="39" spans="1:5" s="3" customFormat="1" ht="24">
      <c r="A39" s="13" t="s">
        <v>21</v>
      </c>
      <c r="B39" s="28" t="s">
        <v>22</v>
      </c>
      <c r="C39" s="44">
        <v>1</v>
      </c>
      <c r="D39" s="44">
        <v>1</v>
      </c>
      <c r="E39" s="9">
        <f>D39/C39</f>
        <v>1</v>
      </c>
    </row>
    <row r="40" spans="1:5" s="3" customFormat="1" ht="18" customHeight="1" hidden="1">
      <c r="A40" s="13" t="s">
        <v>23</v>
      </c>
      <c r="B40" s="14" t="s">
        <v>24</v>
      </c>
      <c r="C40" s="17"/>
      <c r="D40" s="17"/>
      <c r="E40" s="9" t="e">
        <f>D40/C40</f>
        <v>#DIV/0!</v>
      </c>
    </row>
    <row r="42" ht="12.75">
      <c r="A42" s="33" t="s">
        <v>95</v>
      </c>
    </row>
    <row r="44" spans="1:4" ht="12.75">
      <c r="A44" s="34" t="s">
        <v>29</v>
      </c>
      <c r="B44" s="35"/>
      <c r="C44" s="7" t="s">
        <v>1</v>
      </c>
      <c r="D44" s="38" t="s">
        <v>31</v>
      </c>
    </row>
    <row r="45" spans="1:4" ht="12.75">
      <c r="A45" s="36" t="s">
        <v>0</v>
      </c>
      <c r="B45" s="35"/>
      <c r="C45" s="45"/>
      <c r="D45" s="1">
        <v>0</v>
      </c>
    </row>
    <row r="46" spans="1:4" ht="12.75">
      <c r="A46" s="37" t="s">
        <v>30</v>
      </c>
      <c r="B46" s="35"/>
      <c r="C46" s="45">
        <v>644.21</v>
      </c>
      <c r="D46" s="1">
        <v>0</v>
      </c>
    </row>
  </sheetData>
  <mergeCells count="1">
    <mergeCell ref="A1:E1"/>
  </mergeCells>
  <printOptions/>
  <pageMargins left="0.75" right="0.75" top="0.64" bottom="0.43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G43"/>
  <sheetViews>
    <sheetView workbookViewId="0" topLeftCell="A13">
      <selection activeCell="B23" sqref="B23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98" t="s">
        <v>79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SUM(C5,C8,C9,C10,C11,C12)</f>
        <v>7563751</v>
      </c>
      <c r="D4" s="8">
        <f>SUM(D5,D8,D9,D10,D11,D12)</f>
        <v>7564590</v>
      </c>
      <c r="E4" s="9">
        <f>D4/C4</f>
        <v>1.0001109237995804</v>
      </c>
    </row>
    <row r="5" spans="1:5" ht="18" customHeight="1">
      <c r="A5" s="10">
        <v>1</v>
      </c>
      <c r="B5" s="11" t="s">
        <v>88</v>
      </c>
      <c r="C5" s="12">
        <f>SUM(C6,C7)</f>
        <v>7082851</v>
      </c>
      <c r="D5" s="12">
        <f>SUM(D6,D7)</f>
        <v>7082851</v>
      </c>
      <c r="E5" s="9">
        <f aca="true" t="shared" si="0" ref="E5:E36">D5/C5</f>
        <v>1</v>
      </c>
    </row>
    <row r="6" spans="1:5" ht="18" customHeight="1">
      <c r="A6" s="10"/>
      <c r="B6" s="11" t="s">
        <v>6</v>
      </c>
      <c r="C6" s="12">
        <v>7048010</v>
      </c>
      <c r="D6" s="12">
        <v>7048010</v>
      </c>
      <c r="E6" s="9">
        <f t="shared" si="0"/>
        <v>1</v>
      </c>
    </row>
    <row r="7" spans="1:5" ht="18" customHeight="1">
      <c r="A7" s="10"/>
      <c r="B7" s="11" t="s">
        <v>26</v>
      </c>
      <c r="C7" s="12">
        <v>34841</v>
      </c>
      <c r="D7" s="12">
        <v>34841</v>
      </c>
      <c r="E7" s="9">
        <f t="shared" si="0"/>
        <v>1</v>
      </c>
    </row>
    <row r="8" spans="1:5" ht="18" customHeight="1">
      <c r="A8" s="10">
        <v>2</v>
      </c>
      <c r="B8" s="11" t="s">
        <v>7</v>
      </c>
      <c r="C8" s="12">
        <v>116100</v>
      </c>
      <c r="D8" s="12">
        <v>116100</v>
      </c>
      <c r="E8" s="9">
        <f t="shared" si="0"/>
        <v>1</v>
      </c>
    </row>
    <row r="9" spans="1:5" ht="18" customHeight="1">
      <c r="A9" s="10">
        <v>3</v>
      </c>
      <c r="B9" s="11" t="s">
        <v>109</v>
      </c>
      <c r="C9" s="12">
        <v>97200</v>
      </c>
      <c r="D9" s="12">
        <v>97200</v>
      </c>
      <c r="E9" s="9">
        <f t="shared" si="0"/>
        <v>1</v>
      </c>
    </row>
    <row r="10" spans="1:5" ht="18" customHeight="1">
      <c r="A10" s="10">
        <v>4</v>
      </c>
      <c r="B10" s="11" t="s">
        <v>110</v>
      </c>
      <c r="C10" s="12">
        <v>13100</v>
      </c>
      <c r="D10" s="12">
        <v>13100</v>
      </c>
      <c r="E10" s="9">
        <f t="shared" si="0"/>
        <v>1</v>
      </c>
    </row>
    <row r="11" spans="1:5" ht="18" customHeight="1">
      <c r="A11" s="10">
        <v>5</v>
      </c>
      <c r="B11" s="11" t="s">
        <v>89</v>
      </c>
      <c r="C11" s="12">
        <v>8500</v>
      </c>
      <c r="D11" s="12">
        <v>8606</v>
      </c>
      <c r="E11" s="9">
        <f t="shared" si="0"/>
        <v>1.012470588235294</v>
      </c>
    </row>
    <row r="12" spans="1:5" ht="18" customHeight="1">
      <c r="A12" s="10">
        <v>6</v>
      </c>
      <c r="B12" s="11" t="s">
        <v>90</v>
      </c>
      <c r="C12" s="12">
        <v>246000</v>
      </c>
      <c r="D12" s="12">
        <v>246733</v>
      </c>
      <c r="E12" s="9">
        <f t="shared" si="0"/>
        <v>1.0029796747967479</v>
      </c>
    </row>
    <row r="13" spans="1:7" s="15" customFormat="1" ht="15.75" customHeight="1">
      <c r="A13" s="13" t="s">
        <v>10</v>
      </c>
      <c r="B13" s="14" t="s">
        <v>11</v>
      </c>
      <c r="C13" s="8">
        <f>SUM(C14,C24,C27,C28)</f>
        <v>7423350.97</v>
      </c>
      <c r="D13" s="8">
        <f>SUM(D14,D24,D27,D28)</f>
        <v>7419926.649999999</v>
      </c>
      <c r="E13" s="9">
        <f t="shared" si="0"/>
        <v>0.9995387096725132</v>
      </c>
      <c r="F13" s="96"/>
      <c r="G13" s="96"/>
    </row>
    <row r="14" spans="1:5" s="15" customFormat="1" ht="30" customHeight="1">
      <c r="A14" s="13" t="s">
        <v>32</v>
      </c>
      <c r="B14" s="39" t="s">
        <v>33</v>
      </c>
      <c r="C14" s="8">
        <f>SUM(C15,C18,C19,C20,C21,C23)</f>
        <v>7048009.97</v>
      </c>
      <c r="D14" s="8">
        <f>SUM(D15,D18,D19,D20,D21,D23)</f>
        <v>7048009.97</v>
      </c>
      <c r="E14" s="9">
        <f t="shared" si="0"/>
        <v>1</v>
      </c>
    </row>
    <row r="15" spans="1:5" s="3" customFormat="1" ht="18" customHeight="1">
      <c r="A15" s="5">
        <v>1</v>
      </c>
      <c r="B15" s="16" t="s">
        <v>12</v>
      </c>
      <c r="C15" s="17">
        <f>SUM(C16:C17)</f>
        <v>3626300</v>
      </c>
      <c r="D15" s="17">
        <f>SUM(D16:D17)</f>
        <v>3626300</v>
      </c>
      <c r="E15" s="9">
        <f t="shared" si="0"/>
        <v>1</v>
      </c>
    </row>
    <row r="16" spans="1:5" s="21" customFormat="1" ht="18" customHeight="1">
      <c r="A16" s="18"/>
      <c r="B16" s="19" t="s">
        <v>13</v>
      </c>
      <c r="C16" s="20">
        <v>3536000</v>
      </c>
      <c r="D16" s="20">
        <v>3536000</v>
      </c>
      <c r="E16" s="9">
        <f t="shared" si="0"/>
        <v>1</v>
      </c>
    </row>
    <row r="17" spans="1:5" s="21" customFormat="1" ht="18" customHeight="1">
      <c r="A17" s="18"/>
      <c r="B17" s="19" t="s">
        <v>71</v>
      </c>
      <c r="C17" s="20">
        <v>90300</v>
      </c>
      <c r="D17" s="20">
        <v>90300</v>
      </c>
      <c r="E17" s="9">
        <f t="shared" si="0"/>
        <v>1</v>
      </c>
    </row>
    <row r="18" spans="1:5" s="3" customFormat="1" ht="24">
      <c r="A18" s="5">
        <v>2</v>
      </c>
      <c r="B18" s="22" t="s">
        <v>14</v>
      </c>
      <c r="C18" s="17">
        <v>641690</v>
      </c>
      <c r="D18" s="17">
        <v>641690</v>
      </c>
      <c r="E18" s="9">
        <f t="shared" si="0"/>
        <v>1</v>
      </c>
    </row>
    <row r="19" spans="1:5" s="30" customFormat="1" ht="12.75">
      <c r="A19" s="5">
        <v>3</v>
      </c>
      <c r="B19" s="31" t="s">
        <v>27</v>
      </c>
      <c r="C19" s="12">
        <v>128668</v>
      </c>
      <c r="D19" s="12">
        <v>128668</v>
      </c>
      <c r="E19" s="9">
        <f t="shared" si="0"/>
        <v>1</v>
      </c>
    </row>
    <row r="20" spans="1:5" s="30" customFormat="1" ht="12.75">
      <c r="A20" s="5">
        <v>4</v>
      </c>
      <c r="B20" s="31" t="s">
        <v>91</v>
      </c>
      <c r="C20" s="12">
        <v>24968</v>
      </c>
      <c r="D20" s="12">
        <v>24968</v>
      </c>
      <c r="E20" s="9">
        <f t="shared" si="0"/>
        <v>1</v>
      </c>
    </row>
    <row r="21" spans="1:5" s="3" customFormat="1" ht="18" customHeight="1">
      <c r="A21" s="5">
        <v>5</v>
      </c>
      <c r="B21" s="16" t="s">
        <v>72</v>
      </c>
      <c r="C21" s="17">
        <v>2209519.79</v>
      </c>
      <c r="D21" s="17">
        <v>2209519.79</v>
      </c>
      <c r="E21" s="9">
        <f t="shared" si="0"/>
        <v>1</v>
      </c>
    </row>
    <row r="22" spans="1:5" s="52" customFormat="1" ht="18" customHeight="1">
      <c r="A22" s="49"/>
      <c r="B22" s="50" t="s">
        <v>44</v>
      </c>
      <c r="C22" s="51">
        <v>65138.1</v>
      </c>
      <c r="D22" s="51">
        <v>65138.1</v>
      </c>
      <c r="E22" s="9">
        <f t="shared" si="0"/>
        <v>1</v>
      </c>
    </row>
    <row r="23" spans="1:5" s="3" customFormat="1" ht="18" customHeight="1">
      <c r="A23" s="5">
        <v>6</v>
      </c>
      <c r="B23" s="22" t="s">
        <v>45</v>
      </c>
      <c r="C23" s="17">
        <v>416864.18</v>
      </c>
      <c r="D23" s="17">
        <v>416864.18</v>
      </c>
      <c r="E23" s="9">
        <f t="shared" si="0"/>
        <v>1</v>
      </c>
    </row>
    <row r="24" spans="1:5" s="3" customFormat="1" ht="18" customHeight="1">
      <c r="A24" s="6" t="s">
        <v>34</v>
      </c>
      <c r="B24" s="40" t="s">
        <v>35</v>
      </c>
      <c r="C24" s="17">
        <f>SUM(C25:C26)</f>
        <v>34841</v>
      </c>
      <c r="D24" s="17">
        <f>SUM(D25:D26)</f>
        <v>34841</v>
      </c>
      <c r="E24" s="9">
        <f t="shared" si="0"/>
        <v>1</v>
      </c>
    </row>
    <row r="25" spans="1:5" s="3" customFormat="1" ht="18" customHeight="1">
      <c r="A25" s="5">
        <v>1</v>
      </c>
      <c r="B25" s="22" t="s">
        <v>43</v>
      </c>
      <c r="C25" s="17">
        <v>7898.66</v>
      </c>
      <c r="D25" s="17">
        <v>7898.66</v>
      </c>
      <c r="E25" s="9">
        <f t="shared" si="0"/>
        <v>1</v>
      </c>
    </row>
    <row r="26" spans="1:5" s="3" customFormat="1" ht="18" customHeight="1">
      <c r="A26" s="5">
        <v>2</v>
      </c>
      <c r="B26" s="22" t="s">
        <v>45</v>
      </c>
      <c r="C26" s="17">
        <v>26942.34</v>
      </c>
      <c r="D26" s="17">
        <v>26942.34</v>
      </c>
      <c r="E26" s="9">
        <f t="shared" si="0"/>
        <v>1</v>
      </c>
    </row>
    <row r="27" spans="1:5" s="3" customFormat="1" ht="18" customHeight="1" hidden="1">
      <c r="A27" s="6" t="s">
        <v>36</v>
      </c>
      <c r="B27" s="40" t="s">
        <v>18</v>
      </c>
      <c r="C27" s="48"/>
      <c r="D27" s="48"/>
      <c r="E27" s="9"/>
    </row>
    <row r="28" spans="1:5" s="3" customFormat="1" ht="18" customHeight="1">
      <c r="A28" s="6" t="s">
        <v>36</v>
      </c>
      <c r="B28" s="40" t="s">
        <v>37</v>
      </c>
      <c r="C28" s="48">
        <f>SUM(C29:C31)</f>
        <v>340500</v>
      </c>
      <c r="D28" s="48">
        <f>SUM(D29:D31)</f>
        <v>337075.68</v>
      </c>
      <c r="E28" s="9">
        <f t="shared" si="0"/>
        <v>0.9899432599118942</v>
      </c>
    </row>
    <row r="29" spans="1:5" s="3" customFormat="1" ht="18" customHeight="1">
      <c r="A29" s="5">
        <v>1</v>
      </c>
      <c r="B29" s="16" t="s">
        <v>43</v>
      </c>
      <c r="C29" s="17">
        <v>33500</v>
      </c>
      <c r="D29" s="17">
        <v>30409.45</v>
      </c>
      <c r="E29" s="9">
        <f t="shared" si="0"/>
        <v>0.907744776119403</v>
      </c>
    </row>
    <row r="30" spans="1:5" s="47" customFormat="1" ht="18" customHeight="1">
      <c r="A30" s="5">
        <v>2</v>
      </c>
      <c r="B30" s="31" t="s">
        <v>45</v>
      </c>
      <c r="C30" s="46">
        <v>287500</v>
      </c>
      <c r="D30" s="46">
        <v>287274.22</v>
      </c>
      <c r="E30" s="9">
        <f t="shared" si="0"/>
        <v>0.9992146782608695</v>
      </c>
    </row>
    <row r="31" spans="1:5" s="47" customFormat="1" ht="18" customHeight="1">
      <c r="A31" s="5">
        <v>3</v>
      </c>
      <c r="B31" s="31" t="s">
        <v>87</v>
      </c>
      <c r="C31" s="46">
        <v>19500</v>
      </c>
      <c r="D31" s="46">
        <v>19392.01</v>
      </c>
      <c r="E31" s="9">
        <f t="shared" si="0"/>
        <v>0.9944620512820512</v>
      </c>
    </row>
    <row r="32" spans="1:5" s="27" customFormat="1" ht="18" customHeight="1">
      <c r="A32" s="24" t="s">
        <v>19</v>
      </c>
      <c r="B32" s="25" t="s">
        <v>20</v>
      </c>
      <c r="C32" s="26">
        <f>C4-C13</f>
        <v>140400.03000000026</v>
      </c>
      <c r="D32" s="26">
        <f>D4-D13</f>
        <v>144663.35000000056</v>
      </c>
      <c r="E32" s="9">
        <f t="shared" si="0"/>
        <v>1.03036552057717</v>
      </c>
    </row>
    <row r="33" spans="1:5" s="95" customFormat="1" ht="18" customHeight="1">
      <c r="A33" s="93" t="s">
        <v>21</v>
      </c>
      <c r="B33" s="94" t="s">
        <v>100</v>
      </c>
      <c r="C33" s="83">
        <f>SUM(C34:C35)</f>
        <v>148100</v>
      </c>
      <c r="D33" s="83">
        <f>SUM(D34:D35)</f>
        <v>147939.49</v>
      </c>
      <c r="E33" s="9">
        <f t="shared" si="0"/>
        <v>0.9989162052667117</v>
      </c>
    </row>
    <row r="34" spans="1:5" s="91" customFormat="1" ht="18" customHeight="1">
      <c r="A34" s="84"/>
      <c r="B34" s="85" t="s">
        <v>108</v>
      </c>
      <c r="C34" s="89">
        <v>116100</v>
      </c>
      <c r="D34" s="89">
        <v>116100</v>
      </c>
      <c r="E34" s="9">
        <f t="shared" si="0"/>
        <v>1</v>
      </c>
    </row>
    <row r="35" spans="1:5" s="91" customFormat="1" ht="18" customHeight="1">
      <c r="A35" s="92"/>
      <c r="B35" s="85" t="s">
        <v>37</v>
      </c>
      <c r="C35" s="89">
        <v>32000</v>
      </c>
      <c r="D35" s="89">
        <v>31839.49</v>
      </c>
      <c r="E35" s="9">
        <f t="shared" si="0"/>
        <v>0.9949840625</v>
      </c>
    </row>
    <row r="36" spans="1:5" s="3" customFormat="1" ht="24">
      <c r="A36" s="13" t="s">
        <v>21</v>
      </c>
      <c r="B36" s="28" t="s">
        <v>22</v>
      </c>
      <c r="C36" s="17">
        <v>109</v>
      </c>
      <c r="D36" s="17">
        <v>109</v>
      </c>
      <c r="E36" s="9">
        <f t="shared" si="0"/>
        <v>1</v>
      </c>
    </row>
    <row r="37" spans="1:5" s="3" customFormat="1" ht="18" customHeight="1" hidden="1">
      <c r="A37" s="13" t="s">
        <v>23</v>
      </c>
      <c r="B37" s="14" t="s">
        <v>24</v>
      </c>
      <c r="C37" s="17"/>
      <c r="D37" s="17"/>
      <c r="E37" s="9"/>
    </row>
    <row r="39" ht="12.75">
      <c r="A39" s="33" t="s">
        <v>95</v>
      </c>
    </row>
    <row r="41" spans="1:4" ht="12.75">
      <c r="A41" s="34" t="s">
        <v>29</v>
      </c>
      <c r="B41" s="35"/>
      <c r="C41" s="7" t="s">
        <v>1</v>
      </c>
      <c r="D41" s="38" t="s">
        <v>31</v>
      </c>
    </row>
    <row r="42" spans="1:4" ht="12.75">
      <c r="A42" s="36" t="s">
        <v>0</v>
      </c>
      <c r="B42" s="35"/>
      <c r="C42" s="78">
        <v>132456.22</v>
      </c>
      <c r="D42" s="1">
        <v>0</v>
      </c>
    </row>
    <row r="43" spans="1:4" ht="12.75">
      <c r="A43" s="37" t="s">
        <v>30</v>
      </c>
      <c r="B43" s="35"/>
      <c r="C43" s="78">
        <v>208418.82</v>
      </c>
      <c r="D43" s="1">
        <v>0</v>
      </c>
    </row>
  </sheetData>
  <mergeCells count="1">
    <mergeCell ref="A1:E1"/>
  </mergeCells>
  <printOptions/>
  <pageMargins left="0.75" right="0.33" top="0.64" bottom="0.43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E45"/>
  <sheetViews>
    <sheetView workbookViewId="0" topLeftCell="A1">
      <selection activeCell="E19" sqref="E1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8" t="s">
        <v>80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SUM(C5,C8,C9)</f>
        <v>3574320</v>
      </c>
      <c r="D4" s="8">
        <f>SUM(D5,D8,D9)</f>
        <v>3537835</v>
      </c>
      <c r="E4" s="9">
        <f>D4/C4</f>
        <v>0.9897924640211285</v>
      </c>
    </row>
    <row r="5" spans="1:5" ht="18" customHeight="1">
      <c r="A5" s="10">
        <v>1</v>
      </c>
      <c r="B5" s="11" t="s">
        <v>5</v>
      </c>
      <c r="C5" s="12">
        <f>SUM(C6:C7)</f>
        <v>3334400</v>
      </c>
      <c r="D5" s="12">
        <f>SUM(D6:D7)</f>
        <v>3299649</v>
      </c>
      <c r="E5" s="9">
        <f>D5/C5</f>
        <v>0.9895780350287908</v>
      </c>
    </row>
    <row r="6" spans="1:5" ht="18" customHeight="1">
      <c r="A6" s="10"/>
      <c r="B6" s="11" t="s">
        <v>6</v>
      </c>
      <c r="C6" s="12">
        <v>3188240</v>
      </c>
      <c r="D6" s="12">
        <v>3188240</v>
      </c>
      <c r="E6" s="9">
        <f>D6/C6</f>
        <v>1</v>
      </c>
    </row>
    <row r="7" spans="1:5" ht="18" customHeight="1">
      <c r="A7" s="10"/>
      <c r="B7" s="11" t="s">
        <v>7</v>
      </c>
      <c r="C7" s="12">
        <v>146160</v>
      </c>
      <c r="D7" s="12">
        <v>111409</v>
      </c>
      <c r="E7" s="9"/>
    </row>
    <row r="8" spans="1:5" ht="18" customHeight="1">
      <c r="A8" s="10">
        <v>2</v>
      </c>
      <c r="B8" s="11" t="s">
        <v>8</v>
      </c>
      <c r="C8" s="12">
        <v>105755</v>
      </c>
      <c r="D8" s="12">
        <v>105755</v>
      </c>
      <c r="E8" s="9">
        <f aca="true" t="shared" si="0" ref="E8:E16">D8/C8</f>
        <v>1</v>
      </c>
    </row>
    <row r="9" spans="1:5" ht="18" customHeight="1">
      <c r="A9" s="10">
        <v>3</v>
      </c>
      <c r="B9" s="11" t="s">
        <v>9</v>
      </c>
      <c r="C9" s="12">
        <v>134165</v>
      </c>
      <c r="D9" s="12">
        <v>132431</v>
      </c>
      <c r="E9" s="9">
        <f t="shared" si="0"/>
        <v>0.9870756158461595</v>
      </c>
    </row>
    <row r="10" spans="1:5" s="15" customFormat="1" ht="15.75" customHeight="1">
      <c r="A10" s="13" t="s">
        <v>10</v>
      </c>
      <c r="B10" s="14" t="s">
        <v>11</v>
      </c>
      <c r="C10" s="8">
        <f>SUM(C11,C20,C24)</f>
        <v>3407853</v>
      </c>
      <c r="D10" s="8">
        <f>SUM(D11,D20,D24)</f>
        <v>3295880</v>
      </c>
      <c r="E10" s="9">
        <f t="shared" si="0"/>
        <v>0.9671426555077346</v>
      </c>
    </row>
    <row r="11" spans="1:5" s="15" customFormat="1" ht="30" customHeight="1">
      <c r="A11" s="13" t="s">
        <v>32</v>
      </c>
      <c r="B11" s="39" t="s">
        <v>33</v>
      </c>
      <c r="C11" s="8">
        <f>SUM(C12,C14,C15,C16,C18,C19)</f>
        <v>3188240</v>
      </c>
      <c r="D11" s="8">
        <f>SUM(D12,D14,D15,D16,D18,D19)</f>
        <v>3188240</v>
      </c>
      <c r="E11" s="9">
        <f t="shared" si="0"/>
        <v>1</v>
      </c>
    </row>
    <row r="12" spans="1:5" s="3" customFormat="1" ht="18" customHeight="1">
      <c r="A12" s="5">
        <v>1</v>
      </c>
      <c r="B12" s="16" t="s">
        <v>12</v>
      </c>
      <c r="C12" s="17">
        <v>1399725</v>
      </c>
      <c r="D12" s="17">
        <v>1399725</v>
      </c>
      <c r="E12" s="9">
        <f t="shared" si="0"/>
        <v>1</v>
      </c>
    </row>
    <row r="13" spans="1:5" s="21" customFormat="1" ht="18" customHeight="1">
      <c r="A13" s="18"/>
      <c r="B13" s="19" t="s">
        <v>13</v>
      </c>
      <c r="C13" s="20">
        <v>1229134</v>
      </c>
      <c r="D13" s="20">
        <v>1229134</v>
      </c>
      <c r="E13" s="9">
        <f t="shared" si="0"/>
        <v>1</v>
      </c>
    </row>
    <row r="14" spans="1:5" s="3" customFormat="1" ht="24">
      <c r="A14" s="5">
        <v>2</v>
      </c>
      <c r="B14" s="22" t="s">
        <v>14</v>
      </c>
      <c r="C14" s="17">
        <v>216580</v>
      </c>
      <c r="D14" s="17">
        <v>216580</v>
      </c>
      <c r="E14" s="9">
        <f t="shared" si="0"/>
        <v>1</v>
      </c>
    </row>
    <row r="15" spans="1:5" s="30" customFormat="1" ht="12.75">
      <c r="A15" s="5">
        <v>3</v>
      </c>
      <c r="B15" s="31" t="s">
        <v>27</v>
      </c>
      <c r="C15" s="20">
        <v>40193</v>
      </c>
      <c r="D15" s="20">
        <v>40193</v>
      </c>
      <c r="E15" s="9">
        <f t="shared" si="0"/>
        <v>1</v>
      </c>
    </row>
    <row r="16" spans="1:5" s="3" customFormat="1" ht="18" customHeight="1">
      <c r="A16" s="5">
        <v>4</v>
      </c>
      <c r="B16" s="16" t="s">
        <v>15</v>
      </c>
      <c r="C16" s="17">
        <v>1524555</v>
      </c>
      <c r="D16" s="17">
        <v>1524555</v>
      </c>
      <c r="E16" s="9">
        <f t="shared" si="0"/>
        <v>1</v>
      </c>
    </row>
    <row r="17" spans="1:5" s="15" customFormat="1" ht="18" customHeight="1" hidden="1">
      <c r="A17" s="23"/>
      <c r="B17" s="19" t="s">
        <v>16</v>
      </c>
      <c r="C17" s="17"/>
      <c r="D17" s="17"/>
      <c r="E17" s="9"/>
    </row>
    <row r="18" spans="1:5" s="3" customFormat="1" ht="18" customHeight="1">
      <c r="A18" s="5">
        <v>5</v>
      </c>
      <c r="B18" s="22" t="s">
        <v>17</v>
      </c>
      <c r="C18" s="17">
        <v>7187</v>
      </c>
      <c r="D18" s="17">
        <v>7187</v>
      </c>
      <c r="E18" s="9">
        <f>D18/C18</f>
        <v>1</v>
      </c>
    </row>
    <row r="19" spans="1:5" s="3" customFormat="1" ht="18" customHeight="1">
      <c r="A19" s="5">
        <v>6</v>
      </c>
      <c r="B19" s="22" t="s">
        <v>18</v>
      </c>
      <c r="C19" s="17"/>
      <c r="D19" s="17"/>
      <c r="E19" s="9"/>
    </row>
    <row r="20" spans="1:5" s="3" customFormat="1" ht="18" customHeight="1">
      <c r="A20" s="6" t="s">
        <v>34</v>
      </c>
      <c r="B20" s="40" t="s">
        <v>35</v>
      </c>
      <c r="C20" s="17">
        <f>SUM(C21:C23)</f>
        <v>0</v>
      </c>
      <c r="D20" s="17">
        <f>SUM(D21:D23)</f>
        <v>0</v>
      </c>
      <c r="E20" s="9"/>
    </row>
    <row r="21" spans="1:5" s="3" customFormat="1" ht="18" customHeight="1">
      <c r="A21" s="5">
        <v>1</v>
      </c>
      <c r="B21" s="22"/>
      <c r="C21" s="17"/>
      <c r="D21" s="17"/>
      <c r="E21" s="9"/>
    </row>
    <row r="22" spans="1:5" s="3" customFormat="1" ht="18" customHeight="1">
      <c r="A22" s="5">
        <v>2</v>
      </c>
      <c r="B22" s="22"/>
      <c r="C22" s="17"/>
      <c r="D22" s="17"/>
      <c r="E22" s="9"/>
    </row>
    <row r="23" spans="1:5" s="3" customFormat="1" ht="18" customHeight="1">
      <c r="A23" s="5">
        <v>3</v>
      </c>
      <c r="B23" s="22"/>
      <c r="C23" s="17"/>
      <c r="D23" s="17"/>
      <c r="E23" s="9"/>
    </row>
    <row r="24" spans="1:5" s="3" customFormat="1" ht="18" customHeight="1">
      <c r="A24" s="6" t="s">
        <v>34</v>
      </c>
      <c r="B24" s="40" t="s">
        <v>37</v>
      </c>
      <c r="C24" s="17">
        <f>SUM(C25,C28,C29,C30,C32,C33)</f>
        <v>219613</v>
      </c>
      <c r="D24" s="17">
        <f>SUM(D25,D28,D29,D30,D32,D33)</f>
        <v>107640</v>
      </c>
      <c r="E24" s="9">
        <f>D24/C24</f>
        <v>0.49013491915323776</v>
      </c>
    </row>
    <row r="25" spans="1:5" s="3" customFormat="1" ht="18" customHeight="1">
      <c r="A25" s="5">
        <v>1</v>
      </c>
      <c r="B25" s="16" t="s">
        <v>12</v>
      </c>
      <c r="C25" s="17">
        <f>SUM(C26:C27)</f>
        <v>9690</v>
      </c>
      <c r="D25" s="17">
        <f>SUM(D26:D27)</f>
        <v>9690</v>
      </c>
      <c r="E25" s="9"/>
    </row>
    <row r="26" spans="1:5" s="21" customFormat="1" ht="18" customHeight="1">
      <c r="A26" s="18"/>
      <c r="B26" s="19" t="s">
        <v>13</v>
      </c>
      <c r="C26" s="20"/>
      <c r="D26" s="20"/>
      <c r="E26" s="9"/>
    </row>
    <row r="27" spans="1:5" s="21" customFormat="1" ht="18" customHeight="1">
      <c r="A27" s="18"/>
      <c r="B27" s="19" t="s">
        <v>38</v>
      </c>
      <c r="C27" s="20">
        <v>9690</v>
      </c>
      <c r="D27" s="20">
        <v>9690</v>
      </c>
      <c r="E27" s="9"/>
    </row>
    <row r="28" spans="1:5" s="3" customFormat="1" ht="24">
      <c r="A28" s="5">
        <v>2</v>
      </c>
      <c r="B28" s="22" t="s">
        <v>14</v>
      </c>
      <c r="C28" s="17"/>
      <c r="D28" s="17"/>
      <c r="E28" s="9"/>
    </row>
    <row r="29" spans="1:5" s="30" customFormat="1" ht="12.75">
      <c r="A29" s="5">
        <v>3</v>
      </c>
      <c r="B29" s="31" t="s">
        <v>27</v>
      </c>
      <c r="C29" s="20"/>
      <c r="D29" s="20"/>
      <c r="E29" s="9"/>
    </row>
    <row r="30" spans="1:5" s="3" customFormat="1" ht="18" customHeight="1">
      <c r="A30" s="5">
        <v>4</v>
      </c>
      <c r="B30" s="16" t="s">
        <v>15</v>
      </c>
      <c r="C30" s="17">
        <v>196138</v>
      </c>
      <c r="D30" s="17">
        <v>84165</v>
      </c>
      <c r="E30" s="9">
        <f>D30/C30</f>
        <v>0.429111136036872</v>
      </c>
    </row>
    <row r="31" spans="1:5" s="15" customFormat="1" ht="18" customHeight="1" hidden="1">
      <c r="A31" s="23"/>
      <c r="B31" s="19" t="s">
        <v>16</v>
      </c>
      <c r="C31" s="17"/>
      <c r="D31" s="17"/>
      <c r="E31" s="9"/>
    </row>
    <row r="32" spans="1:5" s="3" customFormat="1" ht="18" customHeight="1">
      <c r="A32" s="5">
        <v>5</v>
      </c>
      <c r="B32" s="22" t="s">
        <v>17</v>
      </c>
      <c r="C32" s="17">
        <v>13785</v>
      </c>
      <c r="D32" s="17">
        <v>13785</v>
      </c>
      <c r="E32" s="9">
        <f>D32/C32</f>
        <v>1</v>
      </c>
    </row>
    <row r="33" spans="1:5" s="3" customFormat="1" ht="18" customHeight="1" hidden="1">
      <c r="A33" s="5">
        <v>8</v>
      </c>
      <c r="B33" s="22" t="s">
        <v>18</v>
      </c>
      <c r="C33" s="17"/>
      <c r="D33" s="17"/>
      <c r="E33" s="9"/>
    </row>
    <row r="34" spans="1:5" s="27" customFormat="1" ht="18" customHeight="1">
      <c r="A34" s="24" t="s">
        <v>19</v>
      </c>
      <c r="B34" s="25" t="s">
        <v>20</v>
      </c>
      <c r="C34" s="26">
        <f>C4-C10</f>
        <v>166467</v>
      </c>
      <c r="D34" s="26">
        <f>D4-D10</f>
        <v>241955</v>
      </c>
      <c r="E34" s="9"/>
    </row>
    <row r="35" spans="1:5" s="95" customFormat="1" ht="18" customHeight="1">
      <c r="A35" s="93" t="s">
        <v>21</v>
      </c>
      <c r="B35" s="94" t="s">
        <v>100</v>
      </c>
      <c r="C35" s="83">
        <f>SUM(C36:C37)</f>
        <v>164235</v>
      </c>
      <c r="D35" s="83">
        <f>SUM(D36:D37)</f>
        <v>129484</v>
      </c>
      <c r="E35" s="9">
        <f>D35/C35</f>
        <v>0.7884068560294699</v>
      </c>
    </row>
    <row r="36" spans="1:5" s="91" customFormat="1" ht="18" customHeight="1">
      <c r="A36" s="84"/>
      <c r="B36" s="85" t="s">
        <v>108</v>
      </c>
      <c r="C36" s="89">
        <v>146160</v>
      </c>
      <c r="D36" s="89">
        <v>111409</v>
      </c>
      <c r="E36" s="9">
        <f>D36/C36</f>
        <v>0.7622400109469075</v>
      </c>
    </row>
    <row r="37" spans="1:5" s="91" customFormat="1" ht="18" customHeight="1">
      <c r="A37" s="92"/>
      <c r="B37" s="85" t="s">
        <v>37</v>
      </c>
      <c r="C37" s="89">
        <v>18075</v>
      </c>
      <c r="D37" s="89">
        <v>18075</v>
      </c>
      <c r="E37" s="9">
        <f>D37/C37</f>
        <v>1</v>
      </c>
    </row>
    <row r="38" spans="1:5" s="3" customFormat="1" ht="24">
      <c r="A38" s="13" t="s">
        <v>23</v>
      </c>
      <c r="B38" s="28" t="s">
        <v>22</v>
      </c>
      <c r="C38" s="17">
        <v>34</v>
      </c>
      <c r="D38" s="17">
        <v>34</v>
      </c>
      <c r="E38" s="9">
        <f>D38/C38</f>
        <v>1</v>
      </c>
    </row>
    <row r="39" spans="1:5" s="3" customFormat="1" ht="18" customHeight="1">
      <c r="A39" s="13" t="s">
        <v>21</v>
      </c>
      <c r="B39" s="14" t="s">
        <v>24</v>
      </c>
      <c r="C39" s="17"/>
      <c r="D39" s="17"/>
      <c r="E39" s="9"/>
    </row>
    <row r="41" ht="12.75">
      <c r="A41" s="33" t="s">
        <v>95</v>
      </c>
    </row>
    <row r="43" spans="1:4" ht="12.75">
      <c r="A43" s="34" t="s">
        <v>29</v>
      </c>
      <c r="B43" s="35"/>
      <c r="C43" s="7" t="s">
        <v>1</v>
      </c>
      <c r="D43" s="38" t="s">
        <v>31</v>
      </c>
    </row>
    <row r="44" spans="1:4" ht="12.75">
      <c r="A44" s="36" t="s">
        <v>0</v>
      </c>
      <c r="B44" s="35"/>
      <c r="C44" s="79">
        <v>107296.48</v>
      </c>
      <c r="D44" s="79">
        <v>0</v>
      </c>
    </row>
    <row r="45" spans="1:4" ht="12.75">
      <c r="A45" s="37" t="s">
        <v>30</v>
      </c>
      <c r="B45" s="35"/>
      <c r="C45" s="79">
        <v>156541.13</v>
      </c>
      <c r="D45" s="79">
        <v>0</v>
      </c>
    </row>
  </sheetData>
  <mergeCells count="1">
    <mergeCell ref="A1:E1"/>
  </mergeCells>
  <printOptions/>
  <pageMargins left="0.75" right="0.75" top="0.79" bottom="0.43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46"/>
  <sheetViews>
    <sheetView workbookViewId="0" topLeftCell="A3">
      <selection activeCell="B6" sqref="B6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8" t="s">
        <v>92</v>
      </c>
      <c r="B1" s="98"/>
      <c r="C1" s="98"/>
      <c r="D1" s="98"/>
      <c r="E1" s="98"/>
    </row>
    <row r="2" spans="1:5" ht="58.5" customHeight="1">
      <c r="A2" s="32" t="s">
        <v>25</v>
      </c>
      <c r="B2" s="29" t="s">
        <v>2</v>
      </c>
      <c r="C2" s="2" t="s">
        <v>93</v>
      </c>
      <c r="D2" s="2" t="s">
        <v>94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SUM(C5,C8,C9)</f>
        <v>1380000</v>
      </c>
      <c r="D4" s="8">
        <f>SUM(D5,D8,D9)</f>
        <v>1291629</v>
      </c>
      <c r="E4" s="9">
        <f>D4/C4</f>
        <v>0.9359630434782609</v>
      </c>
    </row>
    <row r="5" spans="1:5" ht="18" customHeight="1">
      <c r="A5" s="10">
        <v>1</v>
      </c>
      <c r="B5" s="11" t="s">
        <v>5</v>
      </c>
      <c r="C5" s="12">
        <f>SUM(C6:C7)</f>
        <v>1380000</v>
      </c>
      <c r="D5" s="12">
        <f>SUM(D6:D7)</f>
        <v>1279994</v>
      </c>
      <c r="E5" s="9">
        <f>D5/C5</f>
        <v>0.927531884057971</v>
      </c>
    </row>
    <row r="6" spans="1:5" ht="18" customHeight="1">
      <c r="A6" s="10"/>
      <c r="B6" s="11" t="s">
        <v>6</v>
      </c>
      <c r="C6" s="12">
        <v>1360000</v>
      </c>
      <c r="D6" s="12">
        <v>1270000</v>
      </c>
      <c r="E6" s="9">
        <f>D6/C6</f>
        <v>0.9338235294117647</v>
      </c>
    </row>
    <row r="7" spans="1:5" ht="18" customHeight="1">
      <c r="A7" s="10"/>
      <c r="B7" s="11" t="s">
        <v>7</v>
      </c>
      <c r="C7" s="12">
        <v>20000</v>
      </c>
      <c r="D7" s="12">
        <v>9994</v>
      </c>
      <c r="E7" s="9"/>
    </row>
    <row r="8" spans="1:5" ht="18" customHeight="1">
      <c r="A8" s="10">
        <v>2</v>
      </c>
      <c r="B8" s="11" t="s">
        <v>8</v>
      </c>
      <c r="C8" s="12"/>
      <c r="D8" s="12">
        <v>1707</v>
      </c>
      <c r="E8" s="9"/>
    </row>
    <row r="9" spans="1:5" ht="18" customHeight="1">
      <c r="A9" s="10">
        <v>3</v>
      </c>
      <c r="B9" s="11" t="s">
        <v>9</v>
      </c>
      <c r="C9" s="12"/>
      <c r="D9" s="12">
        <v>9928</v>
      </c>
      <c r="E9" s="9"/>
    </row>
    <row r="10" spans="1:5" s="15" customFormat="1" ht="15.75" customHeight="1">
      <c r="A10" s="13" t="s">
        <v>10</v>
      </c>
      <c r="B10" s="14" t="s">
        <v>11</v>
      </c>
      <c r="C10" s="8">
        <f>SUM(C11,C22,C26)</f>
        <v>1380000</v>
      </c>
      <c r="D10" s="8">
        <f>SUM(D11,D22,D26)</f>
        <v>1074690</v>
      </c>
      <c r="E10" s="9">
        <f aca="true" t="shared" si="0" ref="E10:E18">D10/C10</f>
        <v>0.7787608695652174</v>
      </c>
    </row>
    <row r="11" spans="1:5" s="15" customFormat="1" ht="30" customHeight="1">
      <c r="A11" s="13" t="s">
        <v>32</v>
      </c>
      <c r="B11" s="39" t="s">
        <v>33</v>
      </c>
      <c r="C11" s="8">
        <f>SUM(C12,C16,C17,C18,C20,C21)</f>
        <v>1380000</v>
      </c>
      <c r="D11" s="8">
        <f>SUM(D12,D16,D17,D18,D20,D21)</f>
        <v>1069764</v>
      </c>
      <c r="E11" s="9">
        <f t="shared" si="0"/>
        <v>0.7751913043478261</v>
      </c>
    </row>
    <row r="12" spans="1:5" s="3" customFormat="1" ht="18" customHeight="1">
      <c r="A12" s="5">
        <v>1</v>
      </c>
      <c r="B12" s="16" t="s">
        <v>12</v>
      </c>
      <c r="C12" s="17">
        <f>SUM(C13:C15)</f>
        <v>523000</v>
      </c>
      <c r="D12" s="17">
        <f>SUM(D13:D15)</f>
        <v>493455</v>
      </c>
      <c r="E12" s="9">
        <f t="shared" si="0"/>
        <v>0.943508604206501</v>
      </c>
    </row>
    <row r="13" spans="1:5" s="21" customFormat="1" ht="18" customHeight="1">
      <c r="A13" s="18"/>
      <c r="B13" s="19" t="s">
        <v>13</v>
      </c>
      <c r="C13" s="20">
        <v>266000</v>
      </c>
      <c r="D13" s="20">
        <v>168275</v>
      </c>
      <c r="E13" s="9">
        <f t="shared" si="0"/>
        <v>0.6326127819548872</v>
      </c>
    </row>
    <row r="14" spans="1:5" s="21" customFormat="1" ht="18" customHeight="1">
      <c r="A14" s="18"/>
      <c r="B14" s="19" t="s">
        <v>38</v>
      </c>
      <c r="C14" s="20">
        <v>122000</v>
      </c>
      <c r="D14" s="20">
        <v>127011</v>
      </c>
      <c r="E14" s="9"/>
    </row>
    <row r="15" spans="1:5" s="21" customFormat="1" ht="18" customHeight="1">
      <c r="A15" s="18"/>
      <c r="B15" s="19" t="s">
        <v>97</v>
      </c>
      <c r="C15" s="20">
        <v>135000</v>
      </c>
      <c r="D15" s="20">
        <v>198169</v>
      </c>
      <c r="E15" s="9"/>
    </row>
    <row r="16" spans="1:5" s="3" customFormat="1" ht="24">
      <c r="A16" s="5">
        <v>2</v>
      </c>
      <c r="B16" s="22" t="s">
        <v>14</v>
      </c>
      <c r="C16" s="17">
        <v>65000</v>
      </c>
      <c r="D16" s="17">
        <v>41810</v>
      </c>
      <c r="E16" s="9">
        <f t="shared" si="0"/>
        <v>0.6432307692307693</v>
      </c>
    </row>
    <row r="17" spans="1:5" s="30" customFormat="1" ht="12.75">
      <c r="A17" s="5">
        <v>3</v>
      </c>
      <c r="B17" s="31" t="s">
        <v>27</v>
      </c>
      <c r="C17" s="20"/>
      <c r="D17" s="20"/>
      <c r="E17" s="9"/>
    </row>
    <row r="18" spans="1:5" s="3" customFormat="1" ht="18" customHeight="1">
      <c r="A18" s="5">
        <v>4</v>
      </c>
      <c r="B18" s="16" t="s">
        <v>15</v>
      </c>
      <c r="C18" s="17">
        <v>782000</v>
      </c>
      <c r="D18" s="17">
        <v>527471</v>
      </c>
      <c r="E18" s="9">
        <f t="shared" si="0"/>
        <v>0.6745153452685422</v>
      </c>
    </row>
    <row r="19" spans="1:5" s="15" customFormat="1" ht="18" customHeight="1">
      <c r="A19" s="23"/>
      <c r="B19" s="19" t="s">
        <v>98</v>
      </c>
      <c r="C19" s="17">
        <v>350000</v>
      </c>
      <c r="D19" s="17">
        <v>341561</v>
      </c>
      <c r="E19" s="9"/>
    </row>
    <row r="20" spans="1:5" s="3" customFormat="1" ht="18" customHeight="1">
      <c r="A20" s="5">
        <v>5</v>
      </c>
      <c r="B20" s="22" t="s">
        <v>17</v>
      </c>
      <c r="C20" s="17">
        <v>10000</v>
      </c>
      <c r="D20" s="17">
        <v>7028</v>
      </c>
      <c r="E20" s="9">
        <f>D20/C20</f>
        <v>0.7028</v>
      </c>
    </row>
    <row r="21" spans="1:5" s="3" customFormat="1" ht="18" customHeight="1">
      <c r="A21" s="5">
        <v>6</v>
      </c>
      <c r="B21" s="22" t="s">
        <v>18</v>
      </c>
      <c r="C21" s="17"/>
      <c r="D21" s="17"/>
      <c r="E21" s="9"/>
    </row>
    <row r="22" spans="1:5" s="3" customFormat="1" ht="18" customHeight="1" hidden="1">
      <c r="A22" s="6" t="s">
        <v>34</v>
      </c>
      <c r="B22" s="40" t="s">
        <v>35</v>
      </c>
      <c r="C22" s="17">
        <f>SUM(C23:C25)</f>
        <v>0</v>
      </c>
      <c r="D22" s="17">
        <f>SUM(D23:D25)</f>
        <v>0</v>
      </c>
      <c r="E22" s="9"/>
    </row>
    <row r="23" spans="1:5" s="3" customFormat="1" ht="18" customHeight="1" hidden="1">
      <c r="A23" s="5">
        <v>1</v>
      </c>
      <c r="B23" s="22"/>
      <c r="C23" s="17"/>
      <c r="D23" s="17"/>
      <c r="E23" s="9"/>
    </row>
    <row r="24" spans="1:5" s="3" customFormat="1" ht="18" customHeight="1" hidden="1">
      <c r="A24" s="5">
        <v>2</v>
      </c>
      <c r="B24" s="22"/>
      <c r="C24" s="17"/>
      <c r="D24" s="17"/>
      <c r="E24" s="9"/>
    </row>
    <row r="25" spans="1:5" s="3" customFormat="1" ht="18" customHeight="1" hidden="1">
      <c r="A25" s="5">
        <v>3</v>
      </c>
      <c r="B25" s="22"/>
      <c r="C25" s="17"/>
      <c r="D25" s="17"/>
      <c r="E25" s="9"/>
    </row>
    <row r="26" spans="1:5" s="3" customFormat="1" ht="18" customHeight="1">
      <c r="A26" s="6" t="s">
        <v>34</v>
      </c>
      <c r="B26" s="40" t="s">
        <v>37</v>
      </c>
      <c r="C26" s="17">
        <f>SUM(C27,C30,C31,C32,C34,C35)</f>
        <v>0</v>
      </c>
      <c r="D26" s="17">
        <f>SUM(D27,D30,D31,D32,D34,D35)</f>
        <v>4926</v>
      </c>
      <c r="E26" s="9"/>
    </row>
    <row r="27" spans="1:5" s="3" customFormat="1" ht="18" customHeight="1">
      <c r="A27" s="5">
        <v>1</v>
      </c>
      <c r="B27" s="16" t="s">
        <v>12</v>
      </c>
      <c r="C27" s="17">
        <f>SUM(C28:C29)</f>
        <v>0</v>
      </c>
      <c r="D27" s="17">
        <f>SUM(D28:D29)</f>
        <v>0</v>
      </c>
      <c r="E27" s="9"/>
    </row>
    <row r="28" spans="1:5" s="21" customFormat="1" ht="18" customHeight="1">
      <c r="A28" s="18"/>
      <c r="B28" s="19" t="s">
        <v>13</v>
      </c>
      <c r="C28" s="20"/>
      <c r="D28" s="20"/>
      <c r="E28" s="9"/>
    </row>
    <row r="29" spans="1:5" s="21" customFormat="1" ht="18" customHeight="1">
      <c r="A29" s="18"/>
      <c r="B29" s="19" t="s">
        <v>38</v>
      </c>
      <c r="C29" s="20"/>
      <c r="D29" s="20"/>
      <c r="E29" s="9"/>
    </row>
    <row r="30" spans="1:5" s="3" customFormat="1" ht="24">
      <c r="A30" s="5">
        <v>2</v>
      </c>
      <c r="B30" s="22" t="s">
        <v>14</v>
      </c>
      <c r="C30" s="17"/>
      <c r="D30" s="17"/>
      <c r="E30" s="9"/>
    </row>
    <row r="31" spans="1:5" s="30" customFormat="1" ht="12.75">
      <c r="A31" s="5">
        <v>3</v>
      </c>
      <c r="B31" s="31" t="s">
        <v>99</v>
      </c>
      <c r="C31" s="20"/>
      <c r="D31" s="20">
        <v>4926</v>
      </c>
      <c r="E31" s="9"/>
    </row>
    <row r="32" spans="1:5" s="3" customFormat="1" ht="18" customHeight="1">
      <c r="A32" s="5">
        <v>1</v>
      </c>
      <c r="B32" s="16" t="s">
        <v>15</v>
      </c>
      <c r="C32" s="17"/>
      <c r="D32" s="17"/>
      <c r="E32" s="9"/>
    </row>
    <row r="33" spans="1:5" s="15" customFormat="1" ht="18" customHeight="1" hidden="1">
      <c r="A33" s="23"/>
      <c r="B33" s="19" t="s">
        <v>16</v>
      </c>
      <c r="C33" s="17"/>
      <c r="D33" s="17"/>
      <c r="E33" s="9"/>
    </row>
    <row r="34" spans="1:5" s="3" customFormat="1" ht="18" customHeight="1">
      <c r="A34" s="5">
        <v>2</v>
      </c>
      <c r="B34" s="22" t="s">
        <v>17</v>
      </c>
      <c r="C34" s="17"/>
      <c r="D34" s="17"/>
      <c r="E34" s="9"/>
    </row>
    <row r="35" spans="1:5" s="3" customFormat="1" ht="18" customHeight="1" hidden="1">
      <c r="A35" s="5">
        <v>8</v>
      </c>
      <c r="B35" s="22" t="s">
        <v>18</v>
      </c>
      <c r="C35" s="17"/>
      <c r="D35" s="17"/>
      <c r="E35" s="9"/>
    </row>
    <row r="36" spans="1:5" s="27" customFormat="1" ht="18" customHeight="1">
      <c r="A36" s="24" t="s">
        <v>19</v>
      </c>
      <c r="B36" s="25" t="s">
        <v>20</v>
      </c>
      <c r="C36" s="26">
        <f>C4-C10</f>
        <v>0</v>
      </c>
      <c r="D36" s="26">
        <f>D4-D10</f>
        <v>216939</v>
      </c>
      <c r="E36" s="9"/>
    </row>
    <row r="37" spans="1:5" s="27" customFormat="1" ht="18" customHeight="1">
      <c r="A37" s="24" t="s">
        <v>75</v>
      </c>
      <c r="B37" s="25" t="s">
        <v>100</v>
      </c>
      <c r="C37" s="83">
        <f>SUM(C38)</f>
        <v>20000</v>
      </c>
      <c r="D37" s="83">
        <f>SUM(D38)</f>
        <v>9994</v>
      </c>
      <c r="E37" s="9">
        <f>D37/C37</f>
        <v>0.4997</v>
      </c>
    </row>
    <row r="38" spans="1:5" s="27" customFormat="1" ht="18" customHeight="1">
      <c r="A38" s="84">
        <v>1</v>
      </c>
      <c r="B38" s="85" t="s">
        <v>101</v>
      </c>
      <c r="C38" s="86">
        <v>20000</v>
      </c>
      <c r="D38" s="86">
        <v>9994</v>
      </c>
      <c r="E38" s="9">
        <f>D38/C38</f>
        <v>0.4997</v>
      </c>
    </row>
    <row r="39" spans="1:5" s="3" customFormat="1" ht="12.75">
      <c r="A39" s="13" t="s">
        <v>23</v>
      </c>
      <c r="B39" s="28" t="s">
        <v>103</v>
      </c>
      <c r="C39" s="87">
        <v>5.5</v>
      </c>
      <c r="D39" s="87">
        <v>3.83</v>
      </c>
      <c r="E39" s="9">
        <f>D39/C39</f>
        <v>0.6963636363636364</v>
      </c>
    </row>
    <row r="40" spans="1:5" s="3" customFormat="1" ht="18" customHeight="1">
      <c r="A40" s="13" t="s">
        <v>21</v>
      </c>
      <c r="B40" s="14" t="s">
        <v>102</v>
      </c>
      <c r="C40" s="17">
        <v>6</v>
      </c>
      <c r="D40" s="17">
        <v>6</v>
      </c>
      <c r="E40" s="9"/>
    </row>
    <row r="42" ht="12.75">
      <c r="A42" s="33" t="s">
        <v>95</v>
      </c>
    </row>
    <row r="44" spans="1:4" ht="12.75">
      <c r="A44" s="34" t="s">
        <v>29</v>
      </c>
      <c r="B44" s="35"/>
      <c r="C44" s="7" t="s">
        <v>1</v>
      </c>
      <c r="D44" s="38" t="s">
        <v>31</v>
      </c>
    </row>
    <row r="45" spans="1:4" ht="12.75">
      <c r="A45" s="36" t="s">
        <v>0</v>
      </c>
      <c r="B45" s="35"/>
      <c r="C45" s="79"/>
      <c r="D45" s="79">
        <v>0</v>
      </c>
    </row>
    <row r="46" spans="1:4" ht="12.75">
      <c r="A46" s="37" t="s">
        <v>30</v>
      </c>
      <c r="B46" s="35"/>
      <c r="C46" s="79">
        <v>24185</v>
      </c>
      <c r="D46" s="79"/>
    </row>
  </sheetData>
  <mergeCells count="1">
    <mergeCell ref="A1:E1"/>
  </mergeCells>
  <printOptions/>
  <pageMargins left="0.75" right="0.75" top="0.79" bottom="0.43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E33"/>
  <sheetViews>
    <sheetView workbookViewId="0" topLeftCell="A2">
      <selection activeCell="B12" sqref="B1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98" t="s">
        <v>81</v>
      </c>
      <c r="B1" s="98"/>
      <c r="C1" s="98"/>
      <c r="D1" s="98"/>
      <c r="E1" s="98"/>
    </row>
    <row r="2" spans="1:5" ht="58.5" customHeight="1">
      <c r="A2" s="29" t="s">
        <v>25</v>
      </c>
      <c r="B2" s="29" t="s">
        <v>2</v>
      </c>
      <c r="C2" s="53" t="s">
        <v>96</v>
      </c>
      <c r="D2" s="54" t="s">
        <v>94</v>
      </c>
      <c r="E2" s="4" t="s">
        <v>28</v>
      </c>
    </row>
    <row r="3" spans="1:5" s="43" customFormat="1" ht="12.7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SUM(C5,C9,C12,C13)</f>
        <v>1960360</v>
      </c>
      <c r="D4" s="8">
        <f>SUM(D5,D9,D12,D13)</f>
        <v>1983004.7399999998</v>
      </c>
      <c r="E4" s="9">
        <f aca="true" t="shared" si="0" ref="E4:E26">D4/C4</f>
        <v>1.0115513171050214</v>
      </c>
    </row>
    <row r="5" spans="1:5" ht="18" customHeight="1">
      <c r="A5" s="5">
        <v>1</v>
      </c>
      <c r="B5" s="1" t="s">
        <v>46</v>
      </c>
      <c r="C5" s="56">
        <f>SUM(C6:C8)</f>
        <v>1400710</v>
      </c>
      <c r="D5" s="56">
        <f>SUM(D6:D8)</f>
        <v>1436688.52</v>
      </c>
      <c r="E5" s="9">
        <f t="shared" si="0"/>
        <v>1.0256859164280971</v>
      </c>
    </row>
    <row r="6" spans="1:5" ht="18" customHeight="1">
      <c r="A6" s="57"/>
      <c r="B6" s="57" t="s">
        <v>47</v>
      </c>
      <c r="C6" s="58">
        <v>1400710</v>
      </c>
      <c r="D6" s="58">
        <v>1436688.52</v>
      </c>
      <c r="E6" s="59">
        <f t="shared" si="0"/>
        <v>1.0256859164280971</v>
      </c>
    </row>
    <row r="7" spans="1:5" ht="18" customHeight="1" hidden="1">
      <c r="A7" s="57"/>
      <c r="B7" s="57" t="s">
        <v>48</v>
      </c>
      <c r="C7" s="58"/>
      <c r="D7" s="58"/>
      <c r="E7" s="59"/>
    </row>
    <row r="8" spans="1:5" ht="18" customHeight="1" hidden="1">
      <c r="A8" s="57"/>
      <c r="B8" s="57" t="s">
        <v>49</v>
      </c>
      <c r="C8" s="58"/>
      <c r="D8" s="58"/>
      <c r="E8" s="59"/>
    </row>
    <row r="9" spans="1:5" ht="18" customHeight="1">
      <c r="A9" s="60">
        <v>2</v>
      </c>
      <c r="B9" s="1" t="s">
        <v>50</v>
      </c>
      <c r="C9" s="56">
        <f>SUM(C10:C11)</f>
        <v>525400</v>
      </c>
      <c r="D9" s="56">
        <f>SUM(D10:D11)</f>
        <v>509202.4</v>
      </c>
      <c r="E9" s="9">
        <f t="shared" si="0"/>
        <v>0.9691709173962696</v>
      </c>
    </row>
    <row r="10" spans="1:5" ht="25.5" customHeight="1">
      <c r="A10" s="57"/>
      <c r="B10" s="61" t="s">
        <v>51</v>
      </c>
      <c r="C10" s="58">
        <v>352400</v>
      </c>
      <c r="D10" s="58">
        <v>342069.13</v>
      </c>
      <c r="E10" s="59">
        <f t="shared" si="0"/>
        <v>0.9706842508513054</v>
      </c>
    </row>
    <row r="11" spans="1:5" s="15" customFormat="1" ht="15.75" customHeight="1">
      <c r="A11" s="62"/>
      <c r="B11" s="57" t="s">
        <v>52</v>
      </c>
      <c r="C11" s="58">
        <v>173000</v>
      </c>
      <c r="D11" s="58">
        <v>167133.27</v>
      </c>
      <c r="E11" s="59">
        <f t="shared" si="0"/>
        <v>0.9660882658959536</v>
      </c>
    </row>
    <row r="12" spans="1:5" s="15" customFormat="1" ht="12.75">
      <c r="A12" s="60">
        <v>3</v>
      </c>
      <c r="B12" s="63" t="s">
        <v>53</v>
      </c>
      <c r="C12" s="56">
        <v>18750</v>
      </c>
      <c r="D12" s="56">
        <v>20876.4</v>
      </c>
      <c r="E12" s="9">
        <f t="shared" si="0"/>
        <v>1.1134080000000002</v>
      </c>
    </row>
    <row r="13" spans="1:5" s="3" customFormat="1" ht="18" customHeight="1">
      <c r="A13" s="60">
        <v>4</v>
      </c>
      <c r="B13" s="63" t="s">
        <v>54</v>
      </c>
      <c r="C13" s="56">
        <v>15500</v>
      </c>
      <c r="D13" s="56">
        <v>16237.42</v>
      </c>
      <c r="E13" s="9">
        <f t="shared" si="0"/>
        <v>1.0475754838709677</v>
      </c>
    </row>
    <row r="14" spans="1:5" s="21" customFormat="1" ht="18" customHeight="1">
      <c r="A14" s="64" t="s">
        <v>10</v>
      </c>
      <c r="B14" s="33" t="s">
        <v>55</v>
      </c>
      <c r="C14" s="65">
        <f>SUM(C15,C16,C17,C18,C21,C23,C24)</f>
        <v>1960360</v>
      </c>
      <c r="D14" s="65">
        <f>SUM(D15,D16,D17,D18,D21,D23,D24)</f>
        <v>1939787.41</v>
      </c>
      <c r="E14" s="66">
        <f t="shared" si="0"/>
        <v>0.9895057081352404</v>
      </c>
    </row>
    <row r="15" spans="1:5" s="3" customFormat="1" ht="12.75">
      <c r="A15" s="60">
        <v>1</v>
      </c>
      <c r="B15" s="1" t="s">
        <v>56</v>
      </c>
      <c r="C15" s="56">
        <v>71300</v>
      </c>
      <c r="D15" s="56">
        <v>70906.36</v>
      </c>
      <c r="E15" s="67">
        <f t="shared" si="0"/>
        <v>0.9944791023842917</v>
      </c>
    </row>
    <row r="16" spans="1:5" s="30" customFormat="1" ht="12.75">
      <c r="A16" s="68">
        <v>2</v>
      </c>
      <c r="B16" s="1" t="s">
        <v>57</v>
      </c>
      <c r="C16" s="56">
        <v>333360</v>
      </c>
      <c r="D16" s="56">
        <v>324993.03</v>
      </c>
      <c r="E16" s="9">
        <f t="shared" si="0"/>
        <v>0.9749010979121671</v>
      </c>
    </row>
    <row r="17" spans="1:5" s="3" customFormat="1" ht="18" customHeight="1">
      <c r="A17" s="68">
        <v>3</v>
      </c>
      <c r="B17" s="1" t="s">
        <v>58</v>
      </c>
      <c r="C17" s="56">
        <v>6600</v>
      </c>
      <c r="D17" s="56">
        <v>5925.6</v>
      </c>
      <c r="E17" s="9">
        <f t="shared" si="0"/>
        <v>0.8978181818181818</v>
      </c>
    </row>
    <row r="18" spans="1:5" s="15" customFormat="1" ht="18" customHeight="1">
      <c r="A18" s="68">
        <v>4</v>
      </c>
      <c r="B18" s="1" t="s">
        <v>12</v>
      </c>
      <c r="C18" s="56">
        <f>SUM(C19:C20)</f>
        <v>1218600</v>
      </c>
      <c r="D18" s="56">
        <f>SUM(D19:D20)</f>
        <v>1215138.54</v>
      </c>
      <c r="E18" s="9">
        <f t="shared" si="0"/>
        <v>0.997159478089611</v>
      </c>
    </row>
    <row r="19" spans="1:5" s="3" customFormat="1" ht="18" customHeight="1">
      <c r="A19" s="69"/>
      <c r="B19" s="69" t="s">
        <v>13</v>
      </c>
      <c r="C19" s="56">
        <v>1155000</v>
      </c>
      <c r="D19" s="56">
        <v>1154941.04</v>
      </c>
      <c r="E19" s="9">
        <f t="shared" si="0"/>
        <v>0.9999489523809524</v>
      </c>
    </row>
    <row r="20" spans="1:5" s="3" customFormat="1" ht="18" customHeight="1">
      <c r="A20" s="69"/>
      <c r="B20" s="69" t="s">
        <v>59</v>
      </c>
      <c r="C20" s="56">
        <v>63600</v>
      </c>
      <c r="D20" s="56">
        <v>60197.5</v>
      </c>
      <c r="E20" s="9">
        <f t="shared" si="0"/>
        <v>0.946501572327044</v>
      </c>
    </row>
    <row r="21" spans="1:5" s="3" customFormat="1" ht="26.25" customHeight="1">
      <c r="A21" s="68">
        <v>5</v>
      </c>
      <c r="B21" s="70" t="s">
        <v>73</v>
      </c>
      <c r="C21" s="56">
        <v>278500</v>
      </c>
      <c r="D21" s="56">
        <v>273457.39</v>
      </c>
      <c r="E21" s="9">
        <f t="shared" si="0"/>
        <v>0.9818936804308798</v>
      </c>
    </row>
    <row r="22" spans="1:5" s="3" customFormat="1" ht="26.25" customHeight="1">
      <c r="A22" s="68"/>
      <c r="B22" s="70" t="s">
        <v>74</v>
      </c>
      <c r="C22" s="56">
        <v>223700</v>
      </c>
      <c r="D22" s="56">
        <v>221022.94</v>
      </c>
      <c r="E22" s="9">
        <f t="shared" si="0"/>
        <v>0.9880328118015199</v>
      </c>
    </row>
    <row r="23" spans="1:5" s="3" customFormat="1" ht="18" customHeight="1">
      <c r="A23" s="68">
        <v>6</v>
      </c>
      <c r="B23" s="1" t="s">
        <v>61</v>
      </c>
      <c r="C23" s="56">
        <v>14500</v>
      </c>
      <c r="D23" s="56">
        <v>13543.96</v>
      </c>
      <c r="E23" s="9">
        <f t="shared" si="0"/>
        <v>0.9340662068965516</v>
      </c>
    </row>
    <row r="24" spans="1:5" s="3" customFormat="1" ht="18" customHeight="1">
      <c r="A24" s="68">
        <v>7</v>
      </c>
      <c r="B24" s="1" t="s">
        <v>17</v>
      </c>
      <c r="C24" s="56">
        <v>37500</v>
      </c>
      <c r="D24" s="56">
        <v>35822.53</v>
      </c>
      <c r="E24" s="9">
        <f t="shared" si="0"/>
        <v>0.9552674666666666</v>
      </c>
    </row>
    <row r="25" spans="1:5" s="3" customFormat="1" ht="18" customHeight="1">
      <c r="A25" s="6" t="s">
        <v>19</v>
      </c>
      <c r="B25" s="7" t="s">
        <v>62</v>
      </c>
      <c r="C25" s="48">
        <f>C4-C14</f>
        <v>0</v>
      </c>
      <c r="D25" s="48">
        <f>D4-D14</f>
        <v>43217.32999999984</v>
      </c>
      <c r="E25" s="9"/>
    </row>
    <row r="26" spans="1:5" s="3" customFormat="1" ht="18" customHeight="1">
      <c r="A26" s="6" t="s">
        <v>75</v>
      </c>
      <c r="B26" s="7" t="s">
        <v>76</v>
      </c>
      <c r="C26" s="56">
        <v>7000</v>
      </c>
      <c r="D26" s="56">
        <v>6438.18</v>
      </c>
      <c r="E26" s="9">
        <f t="shared" si="0"/>
        <v>0.91974</v>
      </c>
    </row>
    <row r="27" spans="1:5" s="3" customFormat="1" ht="18" customHeight="1">
      <c r="A27"/>
      <c r="B27"/>
      <c r="C27"/>
      <c r="D27"/>
      <c r="E27"/>
    </row>
    <row r="28" spans="1:5" s="21" customFormat="1" ht="18" customHeight="1">
      <c r="A28" s="99" t="s">
        <v>95</v>
      </c>
      <c r="B28" s="99"/>
      <c r="C28" s="99"/>
      <c r="D28" s="99"/>
      <c r="E28" s="99"/>
    </row>
    <row r="29" spans="1:5" s="21" customFormat="1" ht="18" customHeight="1">
      <c r="A29" s="71"/>
      <c r="B29" s="71"/>
      <c r="C29" s="71"/>
      <c r="D29" s="71"/>
      <c r="E29" s="71"/>
    </row>
    <row r="30" spans="1:5" s="3" customFormat="1" ht="25.5">
      <c r="A30" s="63" t="s">
        <v>29</v>
      </c>
      <c r="B30" s="63"/>
      <c r="C30" s="75" t="s">
        <v>1</v>
      </c>
      <c r="D30" s="76" t="s">
        <v>31</v>
      </c>
      <c r="E30" s="71"/>
    </row>
    <row r="31" spans="1:5" s="30" customFormat="1" ht="15" customHeight="1">
      <c r="A31" s="63" t="s">
        <v>0</v>
      </c>
      <c r="B31" s="63"/>
      <c r="C31" s="72">
        <v>152988.22</v>
      </c>
      <c r="D31" s="72"/>
      <c r="E31" s="71"/>
    </row>
    <row r="32" spans="1:5" s="3" customFormat="1" ht="15" customHeight="1">
      <c r="A32" s="63" t="s">
        <v>63</v>
      </c>
      <c r="B32" s="63"/>
      <c r="C32" s="72">
        <v>58738.21</v>
      </c>
      <c r="D32" s="72"/>
      <c r="E32" s="71"/>
    </row>
    <row r="33" spans="1:5" s="15" customFormat="1" ht="18" customHeight="1">
      <c r="A33"/>
      <c r="B33"/>
      <c r="C33"/>
      <c r="D33"/>
      <c r="E33"/>
    </row>
  </sheetData>
  <mergeCells count="2">
    <mergeCell ref="A1:E1"/>
    <mergeCell ref="A28:E28"/>
  </mergeCells>
  <printOptions/>
  <pageMargins left="0.75" right="0.73" top="0.66" bottom="0.43" header="0.1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E30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98" t="s">
        <v>82</v>
      </c>
      <c r="B1" s="98"/>
      <c r="C1" s="98"/>
      <c r="D1" s="98"/>
      <c r="E1" s="98"/>
    </row>
    <row r="2" spans="1:5" ht="58.5" customHeight="1">
      <c r="A2" s="29" t="s">
        <v>25</v>
      </c>
      <c r="B2" s="29" t="s">
        <v>2</v>
      </c>
      <c r="C2" s="53" t="s">
        <v>83</v>
      </c>
      <c r="D2" s="54" t="s">
        <v>39</v>
      </c>
      <c r="E2" s="4" t="s">
        <v>28</v>
      </c>
    </row>
    <row r="3" spans="1:5" s="43" customFormat="1" ht="1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SUM(C5,C8,C9)</f>
        <v>14595460.71</v>
      </c>
      <c r="D4" s="8">
        <f>SUM(D5,D8,D9)</f>
        <v>14595460.71</v>
      </c>
      <c r="E4" s="73">
        <f aca="true" t="shared" si="0" ref="E4:E23">D4/C4</f>
        <v>1</v>
      </c>
    </row>
    <row r="5" spans="1:5" ht="18" customHeight="1">
      <c r="A5" s="5">
        <v>1</v>
      </c>
      <c r="B5" s="1" t="s">
        <v>46</v>
      </c>
      <c r="C5" s="56">
        <f>SUM(C6:C7)</f>
        <v>14276683.94</v>
      </c>
      <c r="D5" s="56">
        <f>SUM(D6:D7)</f>
        <v>14276683.94</v>
      </c>
      <c r="E5" s="9">
        <f t="shared" si="0"/>
        <v>1</v>
      </c>
    </row>
    <row r="6" spans="1:5" ht="18" customHeight="1">
      <c r="A6" s="57"/>
      <c r="B6" s="57" t="s">
        <v>47</v>
      </c>
      <c r="C6" s="58">
        <v>10244297.25</v>
      </c>
      <c r="D6" s="58">
        <v>10244297.25</v>
      </c>
      <c r="E6" s="67">
        <f t="shared" si="0"/>
        <v>1</v>
      </c>
    </row>
    <row r="7" spans="1:5" ht="24.75" customHeight="1">
      <c r="A7" s="57"/>
      <c r="B7" s="61" t="s">
        <v>64</v>
      </c>
      <c r="C7" s="58">
        <v>4032386.69</v>
      </c>
      <c r="D7" s="58">
        <v>4032386.69</v>
      </c>
      <c r="E7" s="67">
        <f t="shared" si="0"/>
        <v>1</v>
      </c>
    </row>
    <row r="8" spans="1:5" ht="18" customHeight="1">
      <c r="A8" s="60">
        <v>2</v>
      </c>
      <c r="B8" s="1" t="s">
        <v>54</v>
      </c>
      <c r="C8" s="56">
        <v>51373.56</v>
      </c>
      <c r="D8" s="56">
        <v>51373.56</v>
      </c>
      <c r="E8" s="9">
        <f t="shared" si="0"/>
        <v>1</v>
      </c>
    </row>
    <row r="9" spans="1:5" ht="18" customHeight="1">
      <c r="A9" s="60">
        <v>3</v>
      </c>
      <c r="B9" s="1" t="s">
        <v>53</v>
      </c>
      <c r="C9" s="56">
        <v>267403.21</v>
      </c>
      <c r="D9" s="56">
        <v>267403.21</v>
      </c>
      <c r="E9" s="9">
        <f t="shared" si="0"/>
        <v>1</v>
      </c>
    </row>
    <row r="10" spans="1:5" ht="18" customHeight="1">
      <c r="A10" s="6" t="s">
        <v>10</v>
      </c>
      <c r="B10" s="74" t="s">
        <v>55</v>
      </c>
      <c r="C10" s="48">
        <f>SUM(C11,C12,C14,C15,C18,C19,C20,C21,C22)</f>
        <v>14493019.940000001</v>
      </c>
      <c r="D10" s="48">
        <f>SUM(D11,D12,D14,D15,D18,D19,D20,D21,D22)</f>
        <v>14493019.940000001</v>
      </c>
      <c r="E10" s="73">
        <f t="shared" si="0"/>
        <v>1</v>
      </c>
    </row>
    <row r="11" spans="1:5" s="15" customFormat="1" ht="15.75" customHeight="1">
      <c r="A11" s="60">
        <v>1</v>
      </c>
      <c r="B11" s="1" t="s">
        <v>56</v>
      </c>
      <c r="C11" s="56">
        <v>948413.15</v>
      </c>
      <c r="D11" s="56">
        <v>948413.15</v>
      </c>
      <c r="E11" s="9">
        <f t="shared" si="0"/>
        <v>1</v>
      </c>
    </row>
    <row r="12" spans="1:5" s="15" customFormat="1" ht="12.75">
      <c r="A12" s="60">
        <v>2</v>
      </c>
      <c r="B12" s="1" t="s">
        <v>57</v>
      </c>
      <c r="C12" s="56">
        <v>3207522.56</v>
      </c>
      <c r="D12" s="56">
        <v>3207522.56</v>
      </c>
      <c r="E12" s="9">
        <f t="shared" si="0"/>
        <v>1</v>
      </c>
    </row>
    <row r="13" spans="1:5" s="15" customFormat="1" ht="12.75">
      <c r="A13" s="60"/>
      <c r="B13" s="1" t="s">
        <v>69</v>
      </c>
      <c r="C13" s="56">
        <v>2310007.55</v>
      </c>
      <c r="D13" s="56">
        <v>2310007.55</v>
      </c>
      <c r="E13" s="9">
        <f t="shared" si="0"/>
        <v>1</v>
      </c>
    </row>
    <row r="14" spans="1:5" s="3" customFormat="1" ht="18" customHeight="1">
      <c r="A14" s="60">
        <v>3</v>
      </c>
      <c r="B14" s="1" t="s">
        <v>58</v>
      </c>
      <c r="C14" s="56">
        <v>97441</v>
      </c>
      <c r="D14" s="56">
        <v>97441</v>
      </c>
      <c r="E14" s="9">
        <f t="shared" si="0"/>
        <v>1</v>
      </c>
    </row>
    <row r="15" spans="1:5" s="21" customFormat="1" ht="18" customHeight="1">
      <c r="A15" s="60">
        <v>4</v>
      </c>
      <c r="B15" s="1" t="s">
        <v>65</v>
      </c>
      <c r="C15" s="56">
        <f>SUM(C16,C17)</f>
        <v>7792895.96</v>
      </c>
      <c r="D15" s="56">
        <f>SUM(D16,D17)</f>
        <v>7792895.96</v>
      </c>
      <c r="E15" s="9">
        <f t="shared" si="0"/>
        <v>1</v>
      </c>
    </row>
    <row r="16" spans="1:5" s="3" customFormat="1" ht="12.75">
      <c r="A16" s="62"/>
      <c r="B16" s="57" t="s">
        <v>13</v>
      </c>
      <c r="C16" s="58">
        <v>7007435.31</v>
      </c>
      <c r="D16" s="51">
        <v>7007435.31</v>
      </c>
      <c r="E16" s="67">
        <f t="shared" si="0"/>
        <v>1</v>
      </c>
    </row>
    <row r="17" spans="1:5" s="30" customFormat="1" ht="12.75">
      <c r="A17" s="62"/>
      <c r="B17" s="57" t="s">
        <v>66</v>
      </c>
      <c r="C17" s="58">
        <v>785460.65</v>
      </c>
      <c r="D17" s="51">
        <v>785460.65</v>
      </c>
      <c r="E17" s="67">
        <f t="shared" si="0"/>
        <v>1</v>
      </c>
    </row>
    <row r="18" spans="1:5" s="3" customFormat="1" ht="27" customHeight="1">
      <c r="A18" s="60">
        <v>5</v>
      </c>
      <c r="B18" s="70" t="s">
        <v>60</v>
      </c>
      <c r="C18" s="56">
        <v>1741325.69</v>
      </c>
      <c r="D18" s="56">
        <v>1741325.69</v>
      </c>
      <c r="E18" s="9">
        <f t="shared" si="0"/>
        <v>1</v>
      </c>
    </row>
    <row r="19" spans="1:5" s="15" customFormat="1" ht="18" customHeight="1">
      <c r="A19" s="60">
        <v>6</v>
      </c>
      <c r="B19" s="1" t="s">
        <v>61</v>
      </c>
      <c r="C19" s="56">
        <v>43900.3</v>
      </c>
      <c r="D19" s="56">
        <v>43900.3</v>
      </c>
      <c r="E19" s="9">
        <f t="shared" si="0"/>
        <v>1</v>
      </c>
    </row>
    <row r="20" spans="1:5" s="3" customFormat="1" ht="18" customHeight="1">
      <c r="A20" s="60">
        <v>7</v>
      </c>
      <c r="B20" s="1" t="s">
        <v>17</v>
      </c>
      <c r="C20" s="56">
        <v>642711.18</v>
      </c>
      <c r="D20" s="56">
        <v>642711.18</v>
      </c>
      <c r="E20" s="9">
        <f t="shared" si="0"/>
        <v>1</v>
      </c>
    </row>
    <row r="21" spans="1:5" s="3" customFormat="1" ht="18" customHeight="1">
      <c r="A21" s="60">
        <v>8</v>
      </c>
      <c r="B21" s="1" t="s">
        <v>67</v>
      </c>
      <c r="C21" s="56">
        <v>5809.8</v>
      </c>
      <c r="D21" s="56">
        <v>5809.8</v>
      </c>
      <c r="E21" s="9">
        <f t="shared" si="0"/>
        <v>1</v>
      </c>
    </row>
    <row r="22" spans="1:5" s="3" customFormat="1" ht="18" customHeight="1">
      <c r="A22" s="60">
        <v>9</v>
      </c>
      <c r="B22" s="1" t="s">
        <v>68</v>
      </c>
      <c r="C22" s="56">
        <v>13000.3</v>
      </c>
      <c r="D22" s="56">
        <v>13000.3</v>
      </c>
      <c r="E22" s="9">
        <f t="shared" si="0"/>
        <v>1</v>
      </c>
    </row>
    <row r="23" spans="1:5" s="3" customFormat="1" ht="18" customHeight="1">
      <c r="A23" s="60">
        <v>10</v>
      </c>
      <c r="B23" s="1" t="s">
        <v>20</v>
      </c>
      <c r="C23" s="56">
        <f>C4-C10</f>
        <v>102440.76999999955</v>
      </c>
      <c r="D23" s="56">
        <f>D4-D10</f>
        <v>102440.76999999955</v>
      </c>
      <c r="E23" s="9">
        <f t="shared" si="0"/>
        <v>1</v>
      </c>
    </row>
    <row r="24" spans="1:5" s="3" customFormat="1" ht="18" customHeight="1">
      <c r="A24"/>
      <c r="B24"/>
      <c r="C24"/>
      <c r="D24"/>
      <c r="E24"/>
    </row>
    <row r="25" spans="1:5" s="3" customFormat="1" ht="18" customHeight="1">
      <c r="A25"/>
      <c r="B25"/>
      <c r="C25"/>
      <c r="D25"/>
      <c r="E25"/>
    </row>
    <row r="26" spans="1:5" s="3" customFormat="1" ht="18" customHeight="1">
      <c r="A26" s="99" t="s">
        <v>95</v>
      </c>
      <c r="B26" s="99"/>
      <c r="C26" s="99"/>
      <c r="D26" s="99"/>
      <c r="E26" s="99"/>
    </row>
    <row r="27" spans="1:5" s="3" customFormat="1" ht="18" customHeight="1">
      <c r="A27" s="71"/>
      <c r="B27" s="71"/>
      <c r="C27" s="71"/>
      <c r="D27" s="71"/>
      <c r="E27" s="71"/>
    </row>
    <row r="28" spans="1:5" s="21" customFormat="1" ht="27" customHeight="1">
      <c r="A28" s="63" t="s">
        <v>29</v>
      </c>
      <c r="B28" s="63"/>
      <c r="C28" s="75" t="s">
        <v>1</v>
      </c>
      <c r="D28" s="76" t="s">
        <v>31</v>
      </c>
      <c r="E28" s="71"/>
    </row>
    <row r="29" spans="1:5" s="21" customFormat="1" ht="18" customHeight="1">
      <c r="A29" s="63" t="s">
        <v>0</v>
      </c>
      <c r="B29" s="63"/>
      <c r="C29" s="72">
        <v>442816.98</v>
      </c>
      <c r="D29" s="72">
        <v>26327.7</v>
      </c>
      <c r="E29" s="71"/>
    </row>
    <row r="30" spans="1:5" s="3" customFormat="1" ht="16.5" customHeight="1">
      <c r="A30" s="63" t="s">
        <v>63</v>
      </c>
      <c r="B30" s="63"/>
      <c r="C30" s="72">
        <v>318544.76</v>
      </c>
      <c r="D30" s="72">
        <v>1028.83</v>
      </c>
      <c r="E30" s="71"/>
    </row>
  </sheetData>
  <mergeCells count="2">
    <mergeCell ref="A1:E1"/>
    <mergeCell ref="A26:E26"/>
  </mergeCells>
  <printOptions/>
  <pageMargins left="0.75" right="0.75" top="0.59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2013-03-28T11:28:48Z</cp:lastPrinted>
  <dcterms:created xsi:type="dcterms:W3CDTF">1997-02-26T13:46:56Z</dcterms:created>
  <dcterms:modified xsi:type="dcterms:W3CDTF">2013-03-28T11:31:53Z</dcterms:modified>
  <cp:category/>
  <cp:version/>
  <cp:contentType/>
  <cp:contentStatus/>
</cp:coreProperties>
</file>