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2"/>
  </bookViews>
  <sheets>
    <sheet name="Arkusz1" sheetId="1" r:id="rId1"/>
    <sheet name="Teatr Miejski" sheetId="2" r:id="rId2"/>
    <sheet name="Teatr Muzyczny" sheetId="3" r:id="rId3"/>
    <sheet name="Centrum Kultury" sheetId="4" r:id="rId4"/>
    <sheet name="Biblioteka" sheetId="5" r:id="rId5"/>
    <sheet name="Muzeum" sheetId="6" r:id="rId6"/>
    <sheet name="OPITU" sheetId="7" r:id="rId7"/>
    <sheet name="Pogotowie" sheetId="8" r:id="rId8"/>
  </sheets>
  <definedNames/>
  <calcPr fullCalcOnLoad="1"/>
</workbook>
</file>

<file path=xl/sharedStrings.xml><?xml version="1.0" encoding="utf-8"?>
<sst xmlns="http://schemas.openxmlformats.org/spreadsheetml/2006/main" count="315" uniqueCount="98">
  <si>
    <t>Należności</t>
  </si>
  <si>
    <t>OGÓŁEM</t>
  </si>
  <si>
    <t>Wyszczególnienie</t>
  </si>
  <si>
    <t>I</t>
  </si>
  <si>
    <t>Przychody ogółem, w tym:</t>
  </si>
  <si>
    <t>dotacja z budżetu, w tym:</t>
  </si>
  <si>
    <t>dotacja podmiotowa</t>
  </si>
  <si>
    <t>dotacja celowa na inwestycje</t>
  </si>
  <si>
    <t>przychody ze sprzedaży usług własnych</t>
  </si>
  <si>
    <t>pozostałe</t>
  </si>
  <si>
    <t>II</t>
  </si>
  <si>
    <t>Koszty działalności ogółem, w tym:</t>
  </si>
  <si>
    <t>Wynagrodzenia, w tym:</t>
  </si>
  <si>
    <t>osobowe</t>
  </si>
  <si>
    <t>Składki na ubezpieczenia społeczne i Fundusz Pracy</t>
  </si>
  <si>
    <t>Materiały i usługi, w tym:</t>
  </si>
  <si>
    <t>remonty</t>
  </si>
  <si>
    <t>Amortyzacja</t>
  </si>
  <si>
    <t>Zakupy inwestycyjne</t>
  </si>
  <si>
    <t>III</t>
  </si>
  <si>
    <t>Wynik finansowy</t>
  </si>
  <si>
    <t>Średnioroczna liczba zatrudnionych (w przeliczeniu na pełne etaty)</t>
  </si>
  <si>
    <t>V</t>
  </si>
  <si>
    <t>Inne informacje</t>
  </si>
  <si>
    <t>lp</t>
  </si>
  <si>
    <t>dotacja Rad Dzielnic</t>
  </si>
  <si>
    <t>ZFŚS</t>
  </si>
  <si>
    <t xml:space="preserve">wykonanie za 12 miesięcy w zł            </t>
  </si>
  <si>
    <t>WYSZCZEGÓLNIENIE</t>
  </si>
  <si>
    <t>Zobowiazania</t>
  </si>
  <si>
    <t>w tym wymagalne</t>
  </si>
  <si>
    <t>A</t>
  </si>
  <si>
    <t>Finansowane z dotacji z budżetu miasta (bez RD)</t>
  </si>
  <si>
    <t>B</t>
  </si>
  <si>
    <t>Finansowane z dotacji Rad Dzielnic</t>
  </si>
  <si>
    <t>C</t>
  </si>
  <si>
    <t>Finansowane z przychodów własnych jednostki</t>
  </si>
  <si>
    <t>honoraria</t>
  </si>
  <si>
    <t xml:space="preserve">plan po zmianach wg stanu na 31.12.2008r.w zł  </t>
  </si>
  <si>
    <t>STAN NALEŻNOŚCI I ZOBOWIĄZAŃ NA DZIEŃ 31.12.2008 R.</t>
  </si>
  <si>
    <t>Inne informacje (liczba premier)</t>
  </si>
  <si>
    <t>RD Mały Kack</t>
  </si>
  <si>
    <t>RD Śródmieście</t>
  </si>
  <si>
    <t>RD Wzg. Św. Maksymiliana</t>
  </si>
  <si>
    <t>dotacja z Ministerstwa Kultury</t>
  </si>
  <si>
    <t>bezosobowe</t>
  </si>
  <si>
    <t>Koszty rzeczowe, w tym:</t>
  </si>
  <si>
    <t>czasopisma</t>
  </si>
  <si>
    <t>Zakup zbiorów bibliotecznych</t>
  </si>
  <si>
    <t>Zakup środków trwałych i WNiP</t>
  </si>
  <si>
    <t>Koszty rzeczowe</t>
  </si>
  <si>
    <t>D</t>
  </si>
  <si>
    <t>Finansowane z dotacji Ministerstwa Kultury</t>
  </si>
  <si>
    <t>honoraria, bezosobowe</t>
  </si>
  <si>
    <t>% wykonania</t>
  </si>
  <si>
    <t>Teatr Miejski im. Witolda Gombrowicza</t>
  </si>
  <si>
    <t>Centrum Kultury</t>
  </si>
  <si>
    <t>Miejska Biblioteka Publiczna</t>
  </si>
  <si>
    <t>Muzeum Miasta Gdyni</t>
  </si>
  <si>
    <t>OŚRODEK PROFILAKTYKI I TERAPII UZALEŻNIEŃ</t>
  </si>
  <si>
    <t>Przchody ze sprzedaży usług, w tym:</t>
  </si>
  <si>
    <t>Narodowego Funduszu Zdrowia</t>
  </si>
  <si>
    <t>Środki na wynagrodzenia</t>
  </si>
  <si>
    <t>Dotacje, w tym:</t>
  </si>
  <si>
    <t>Gminny Program Rozwiązywania Problemów Alkoholowych</t>
  </si>
  <si>
    <t>Zwalczanie narkomanii</t>
  </si>
  <si>
    <t>Pozostałe przychody operacyjne</t>
  </si>
  <si>
    <t>Przychody finansowe</t>
  </si>
  <si>
    <t>Koszty ogółem, w tym:</t>
  </si>
  <si>
    <t>Zużycie materiałów i energii</t>
  </si>
  <si>
    <t>Usługi obce</t>
  </si>
  <si>
    <t>Podatki i opłaty</t>
  </si>
  <si>
    <t>umowy zlecenia, umowy o dzieło</t>
  </si>
  <si>
    <t>Ubezpieczenia społeczne i inne świadczenia na rzecz pracowników</t>
  </si>
  <si>
    <t>Pozostałe koszty</t>
  </si>
  <si>
    <t>Zobowiązania</t>
  </si>
  <si>
    <t>SP ZOZ MIEJSKA STACJA POGOTOWIA RATUNKOWEGO</t>
  </si>
  <si>
    <t>pozostałe przychody ze sprzedaży usług medycznych</t>
  </si>
  <si>
    <t>w tym kontrakty medyczne</t>
  </si>
  <si>
    <t>Wynagrodzenia,  w tym:</t>
  </si>
  <si>
    <t>umowy zlecenia</t>
  </si>
  <si>
    <t>Koszty finansowe</t>
  </si>
  <si>
    <t>Pozostałe koszty operacyjne</t>
  </si>
  <si>
    <t xml:space="preserve">plan po zmianach wg stanu na 31.12.2008 r.w zł  </t>
  </si>
  <si>
    <t>Teatr Muzyczny im. Danuty Baduszkowej</t>
  </si>
  <si>
    <t>dotacja z budżetu województwa</t>
  </si>
  <si>
    <t>dotacja z budżetu gminy Gdynia</t>
  </si>
  <si>
    <t>przychody z działaności</t>
  </si>
  <si>
    <t>% kosztów finansowanych z dotacji z budżetu gminy Gdynia</t>
  </si>
  <si>
    <t>Inwestycje i zakupy inwestycyjne</t>
  </si>
  <si>
    <t>finansowane z dotacji z budżetu gminy Gdynia</t>
  </si>
  <si>
    <t>finansowane z dotacji z budżetu województwa</t>
  </si>
  <si>
    <t>Straty nadzwyczajne</t>
  </si>
  <si>
    <t>IV</t>
  </si>
  <si>
    <t>Zyski nadzwyczajne</t>
  </si>
  <si>
    <t xml:space="preserve">wykonanie za             12 miesięcy w zł            </t>
  </si>
  <si>
    <t>INFORMACJA, O KTÓREJ MOWA W ART. 197 PKT 1 USTAWY O FINANSACH PUBLICZNYCH ZA 2008 ROK</t>
  </si>
  <si>
    <t>współfinansowany na podstawie porozumienia z Samorządem Województwa Pomorskiego w sprawie prowadzenia Teatru Muzycznego jako wspólnej instytucji kultury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</si>
</sst>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2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6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167" fontId="1" fillId="0" borderId="1" xfId="19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 vertical="center"/>
    </xf>
    <xf numFmtId="167" fontId="0" fillId="0" borderId="1" xfId="19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7" fontId="3" fillId="0" borderId="1" xfId="19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167" fontId="1" fillId="0" borderId="4" xfId="19" applyNumberFormat="1" applyFont="1" applyBorder="1" applyAlignment="1">
      <alignment/>
    </xf>
    <xf numFmtId="167" fontId="0" fillId="0" borderId="4" xfId="19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10" fontId="0" fillId="0" borderId="1" xfId="19" applyNumberFormat="1" applyFont="1" applyBorder="1" applyAlignment="1">
      <alignment/>
    </xf>
    <xf numFmtId="0" fontId="6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3" sqref="G3"/>
    </sheetView>
  </sheetViews>
  <sheetFormatPr defaultColWidth="9.00390625" defaultRowHeight="12.75"/>
  <cols>
    <col min="8" max="8" width="6.875" style="0" customWidth="1"/>
    <col min="9" max="9" width="15.25390625" style="0" customWidth="1"/>
  </cols>
  <sheetData>
    <row r="1" spans="1:9" ht="323.25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</row>
    <row r="2" ht="30.75">
      <c r="A2" s="67"/>
    </row>
    <row r="3" ht="30.75">
      <c r="A3" s="67"/>
    </row>
    <row r="4" ht="30.75">
      <c r="A4" s="67"/>
    </row>
    <row r="5" ht="15.75">
      <c r="A5" s="68"/>
    </row>
    <row r="6" ht="15.75">
      <c r="A6" s="68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G19" sqref="G19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15" customHeight="1">
      <c r="A1" s="70"/>
      <c r="B1" s="70"/>
      <c r="C1" s="70"/>
      <c r="D1" s="70"/>
      <c r="E1" s="70"/>
    </row>
    <row r="2" spans="1:5" ht="27" customHeight="1">
      <c r="A2" s="71" t="s">
        <v>55</v>
      </c>
      <c r="B2" s="71"/>
      <c r="C2" s="71"/>
      <c r="D2" s="71"/>
      <c r="E2" s="71"/>
    </row>
    <row r="3" spans="1:5" ht="48" customHeight="1">
      <c r="A3" s="16" t="s">
        <v>24</v>
      </c>
      <c r="B3" s="14" t="s">
        <v>2</v>
      </c>
      <c r="C3" s="14" t="s">
        <v>38</v>
      </c>
      <c r="D3" s="56" t="s">
        <v>27</v>
      </c>
      <c r="E3" s="57" t="s">
        <v>54</v>
      </c>
    </row>
    <row r="4" spans="1:5" ht="16.5" customHeight="1">
      <c r="A4" s="3" t="s">
        <v>3</v>
      </c>
      <c r="B4" s="4" t="s">
        <v>4</v>
      </c>
      <c r="C4" s="30">
        <f>SUM(C5,C9,C10)</f>
        <v>5949081</v>
      </c>
      <c r="D4" s="30">
        <f>SUM(D5,D9,D10)</f>
        <v>5949081</v>
      </c>
      <c r="E4" s="36">
        <f>D4/C4</f>
        <v>1</v>
      </c>
    </row>
    <row r="5" spans="1:5" ht="18" customHeight="1">
      <c r="A5" s="28">
        <v>1</v>
      </c>
      <c r="B5" s="33" t="s">
        <v>5</v>
      </c>
      <c r="C5" s="26">
        <f>SUM(C6:C8)</f>
        <v>4870193</v>
      </c>
      <c r="D5" s="26">
        <f>SUM(D6:D8)</f>
        <v>4870193</v>
      </c>
      <c r="E5" s="36">
        <f aca="true" t="shared" si="0" ref="E5:E37">D5/C5</f>
        <v>1</v>
      </c>
    </row>
    <row r="6" spans="1:5" ht="18" customHeight="1">
      <c r="A6" s="28"/>
      <c r="B6" s="33" t="s">
        <v>6</v>
      </c>
      <c r="C6" s="26">
        <v>4870193</v>
      </c>
      <c r="D6" s="26">
        <v>4870193</v>
      </c>
      <c r="E6" s="36">
        <f t="shared" si="0"/>
        <v>1</v>
      </c>
    </row>
    <row r="7" spans="1:5" ht="18" customHeight="1" hidden="1">
      <c r="A7" s="28"/>
      <c r="B7" s="33" t="s">
        <v>7</v>
      </c>
      <c r="C7" s="26"/>
      <c r="D7" s="26"/>
      <c r="E7" s="36"/>
    </row>
    <row r="8" spans="1:5" ht="18" customHeight="1" hidden="1">
      <c r="A8" s="28"/>
      <c r="B8" s="33" t="s">
        <v>25</v>
      </c>
      <c r="C8" s="26"/>
      <c r="D8" s="26"/>
      <c r="E8" s="36"/>
    </row>
    <row r="9" spans="1:5" ht="18" customHeight="1">
      <c r="A9" s="28">
        <v>2</v>
      </c>
      <c r="B9" s="33" t="s">
        <v>8</v>
      </c>
      <c r="C9" s="26">
        <v>963297</v>
      </c>
      <c r="D9" s="26">
        <v>963297</v>
      </c>
      <c r="E9" s="36">
        <f t="shared" si="0"/>
        <v>1</v>
      </c>
    </row>
    <row r="10" spans="1:5" ht="18" customHeight="1">
      <c r="A10" s="28">
        <v>3</v>
      </c>
      <c r="B10" s="33" t="s">
        <v>9</v>
      </c>
      <c r="C10" s="26">
        <v>115591</v>
      </c>
      <c r="D10" s="26">
        <v>115591</v>
      </c>
      <c r="E10" s="36">
        <f t="shared" si="0"/>
        <v>1</v>
      </c>
    </row>
    <row r="11" spans="1:5" s="9" customFormat="1" ht="15.75" customHeight="1">
      <c r="A11" s="3" t="s">
        <v>10</v>
      </c>
      <c r="B11" s="4" t="s">
        <v>11</v>
      </c>
      <c r="C11" s="30">
        <f>SUM(C12,C21,C25)</f>
        <v>5440705</v>
      </c>
      <c r="D11" s="30">
        <f>SUM(D12,D21,D25)</f>
        <v>5440705</v>
      </c>
      <c r="E11" s="36">
        <f t="shared" si="0"/>
        <v>1</v>
      </c>
    </row>
    <row r="12" spans="1:5" s="9" customFormat="1" ht="30" customHeight="1">
      <c r="A12" s="3" t="s">
        <v>31</v>
      </c>
      <c r="B12" s="59" t="s">
        <v>32</v>
      </c>
      <c r="C12" s="30">
        <f>SUM(C13,C15,C16,C17,C19,C20)</f>
        <v>5264576</v>
      </c>
      <c r="D12" s="30">
        <f>SUM(D13,D15,D16,D17,D19,D20)</f>
        <v>5264576</v>
      </c>
      <c r="E12" s="36">
        <f t="shared" si="0"/>
        <v>1</v>
      </c>
    </row>
    <row r="13" spans="1:5" s="2" customFormat="1" ht="18" customHeight="1">
      <c r="A13" s="28">
        <v>1</v>
      </c>
      <c r="B13" s="51" t="s">
        <v>12</v>
      </c>
      <c r="C13" s="26">
        <v>3085106</v>
      </c>
      <c r="D13" s="26">
        <v>3085106</v>
      </c>
      <c r="E13" s="36">
        <f t="shared" si="0"/>
        <v>1</v>
      </c>
    </row>
    <row r="14" spans="1:5" s="11" customFormat="1" ht="18" customHeight="1">
      <c r="A14" s="40"/>
      <c r="B14" s="60" t="s">
        <v>13</v>
      </c>
      <c r="C14" s="23">
        <v>2056900</v>
      </c>
      <c r="D14" s="23">
        <v>2056900</v>
      </c>
      <c r="E14" s="36">
        <f t="shared" si="0"/>
        <v>1</v>
      </c>
    </row>
    <row r="15" spans="1:5" s="2" customFormat="1" ht="25.5">
      <c r="A15" s="28">
        <v>2</v>
      </c>
      <c r="B15" s="39" t="s">
        <v>14</v>
      </c>
      <c r="C15" s="26">
        <v>395591</v>
      </c>
      <c r="D15" s="26">
        <v>395591</v>
      </c>
      <c r="E15" s="36">
        <f t="shared" si="0"/>
        <v>1</v>
      </c>
    </row>
    <row r="16" spans="1:5" s="15" customFormat="1" ht="12.75">
      <c r="A16" s="28">
        <v>3</v>
      </c>
      <c r="B16" s="39" t="s">
        <v>26</v>
      </c>
      <c r="C16" s="26">
        <v>47597</v>
      </c>
      <c r="D16" s="26">
        <v>47597</v>
      </c>
      <c r="E16" s="36">
        <f t="shared" si="0"/>
        <v>1</v>
      </c>
    </row>
    <row r="17" spans="1:5" s="2" customFormat="1" ht="18" customHeight="1">
      <c r="A17" s="28">
        <v>6</v>
      </c>
      <c r="B17" s="51" t="s">
        <v>15</v>
      </c>
      <c r="C17" s="26">
        <v>1669533</v>
      </c>
      <c r="D17" s="26">
        <v>1669533</v>
      </c>
      <c r="E17" s="36">
        <f t="shared" si="0"/>
        <v>1</v>
      </c>
    </row>
    <row r="18" spans="1:5" s="9" customFormat="1" ht="18" customHeight="1">
      <c r="A18" s="34"/>
      <c r="B18" s="60" t="s">
        <v>16</v>
      </c>
      <c r="C18" s="23">
        <v>220000</v>
      </c>
      <c r="D18" s="23">
        <v>220000</v>
      </c>
      <c r="E18" s="36">
        <f t="shared" si="0"/>
        <v>1</v>
      </c>
    </row>
    <row r="19" spans="1:5" s="2" customFormat="1" ht="18" customHeight="1">
      <c r="A19" s="28">
        <v>7</v>
      </c>
      <c r="B19" s="39" t="s">
        <v>17</v>
      </c>
      <c r="C19" s="26">
        <v>66749</v>
      </c>
      <c r="D19" s="26">
        <v>66749</v>
      </c>
      <c r="E19" s="36">
        <f t="shared" si="0"/>
        <v>1</v>
      </c>
    </row>
    <row r="20" spans="1:5" s="2" customFormat="1" ht="18" customHeight="1" hidden="1">
      <c r="A20" s="28">
        <v>8</v>
      </c>
      <c r="B20" s="39" t="s">
        <v>18</v>
      </c>
      <c r="C20" s="26"/>
      <c r="D20" s="26"/>
      <c r="E20" s="36"/>
    </row>
    <row r="21" spans="1:5" s="2" customFormat="1" ht="18" customHeight="1">
      <c r="A21" s="3" t="s">
        <v>33</v>
      </c>
      <c r="B21" s="61" t="s">
        <v>34</v>
      </c>
      <c r="C21" s="26">
        <f>SUM(C22:C24)</f>
        <v>0</v>
      </c>
      <c r="D21" s="26">
        <f>SUM(D22:D24)</f>
        <v>0</v>
      </c>
      <c r="E21" s="36"/>
    </row>
    <row r="22" spans="1:5" s="2" customFormat="1" ht="18" customHeight="1" hidden="1">
      <c r="A22" s="28">
        <v>1</v>
      </c>
      <c r="B22" s="39"/>
      <c r="C22" s="26"/>
      <c r="D22" s="26"/>
      <c r="E22" s="36"/>
    </row>
    <row r="23" spans="1:5" s="2" customFormat="1" ht="18" customHeight="1" hidden="1">
      <c r="A23" s="28">
        <v>2</v>
      </c>
      <c r="B23" s="39"/>
      <c r="C23" s="26"/>
      <c r="D23" s="26"/>
      <c r="E23" s="36"/>
    </row>
    <row r="24" spans="1:5" s="2" customFormat="1" ht="18" customHeight="1" hidden="1">
      <c r="A24" s="28">
        <v>3</v>
      </c>
      <c r="B24" s="39"/>
      <c r="C24" s="26"/>
      <c r="D24" s="26"/>
      <c r="E24" s="36"/>
    </row>
    <row r="25" spans="1:5" s="2" customFormat="1" ht="24.75" customHeight="1">
      <c r="A25" s="3" t="s">
        <v>35</v>
      </c>
      <c r="B25" s="61" t="s">
        <v>36</v>
      </c>
      <c r="C25" s="26">
        <f>SUM(C26,C29,C30,C31,C33,C34)</f>
        <v>176129</v>
      </c>
      <c r="D25" s="26">
        <f>SUM(D26,D29,D30,D31,D33,D34)</f>
        <v>176129</v>
      </c>
      <c r="E25" s="36">
        <f t="shared" si="0"/>
        <v>1</v>
      </c>
    </row>
    <row r="26" spans="1:5" s="2" customFormat="1" ht="18" customHeight="1">
      <c r="A26" s="28">
        <v>1</v>
      </c>
      <c r="B26" s="51" t="s">
        <v>12</v>
      </c>
      <c r="C26" s="26">
        <f>SUM(C27:C28)</f>
        <v>129656</v>
      </c>
      <c r="D26" s="26">
        <v>129656</v>
      </c>
      <c r="E26" s="36">
        <f t="shared" si="0"/>
        <v>1</v>
      </c>
    </row>
    <row r="27" spans="1:5" s="11" customFormat="1" ht="18" customHeight="1">
      <c r="A27" s="40"/>
      <c r="B27" s="60" t="s">
        <v>13</v>
      </c>
      <c r="C27" s="23">
        <v>129656</v>
      </c>
      <c r="D27" s="23">
        <v>129656</v>
      </c>
      <c r="E27" s="36">
        <f t="shared" si="0"/>
        <v>1</v>
      </c>
    </row>
    <row r="28" spans="1:5" s="11" customFormat="1" ht="18" customHeight="1" hidden="1">
      <c r="A28" s="40"/>
      <c r="B28" s="60" t="s">
        <v>37</v>
      </c>
      <c r="C28" s="23"/>
      <c r="D28" s="23"/>
      <c r="E28" s="36"/>
    </row>
    <row r="29" spans="1:5" s="2" customFormat="1" ht="25.5" hidden="1">
      <c r="A29" s="28">
        <v>2</v>
      </c>
      <c r="B29" s="39" t="s">
        <v>14</v>
      </c>
      <c r="C29" s="26"/>
      <c r="D29" s="26"/>
      <c r="E29" s="36"/>
    </row>
    <row r="30" spans="1:5" s="15" customFormat="1" ht="12.75" hidden="1">
      <c r="A30" s="28">
        <v>3</v>
      </c>
      <c r="B30" s="39" t="s">
        <v>26</v>
      </c>
      <c r="C30" s="23"/>
      <c r="D30" s="23"/>
      <c r="E30" s="36"/>
    </row>
    <row r="31" spans="1:5" s="2" customFormat="1" ht="18" customHeight="1" hidden="1">
      <c r="A31" s="28">
        <v>6</v>
      </c>
      <c r="B31" s="51" t="s">
        <v>15</v>
      </c>
      <c r="C31" s="26"/>
      <c r="D31" s="26"/>
      <c r="E31" s="36"/>
    </row>
    <row r="32" spans="1:5" s="9" customFormat="1" ht="18" customHeight="1" hidden="1">
      <c r="A32" s="34"/>
      <c r="B32" s="60" t="s">
        <v>16</v>
      </c>
      <c r="C32" s="26"/>
      <c r="D32" s="26"/>
      <c r="E32" s="36"/>
    </row>
    <row r="33" spans="1:5" s="2" customFormat="1" ht="18" customHeight="1">
      <c r="A33" s="28">
        <v>2</v>
      </c>
      <c r="B33" s="39" t="s">
        <v>17</v>
      </c>
      <c r="C33" s="26">
        <v>46473</v>
      </c>
      <c r="D33" s="26">
        <v>46473</v>
      </c>
      <c r="E33" s="36">
        <f t="shared" si="0"/>
        <v>1</v>
      </c>
    </row>
    <row r="34" spans="1:5" s="2" customFormat="1" ht="18" customHeight="1">
      <c r="A34" s="28">
        <v>3</v>
      </c>
      <c r="B34" s="39" t="s">
        <v>18</v>
      </c>
      <c r="C34" s="26"/>
      <c r="D34" s="26"/>
      <c r="E34" s="36"/>
    </row>
    <row r="35" spans="1:5" s="13" customFormat="1" ht="18" customHeight="1">
      <c r="A35" s="62" t="s">
        <v>19</v>
      </c>
      <c r="B35" s="16" t="s">
        <v>20</v>
      </c>
      <c r="C35" s="63">
        <f>C4-C11</f>
        <v>508376</v>
      </c>
      <c r="D35" s="63">
        <f>D4-D11</f>
        <v>508376</v>
      </c>
      <c r="E35" s="36">
        <f t="shared" si="0"/>
        <v>1</v>
      </c>
    </row>
    <row r="36" spans="1:5" s="2" customFormat="1" ht="25.5">
      <c r="A36" s="3" t="s">
        <v>93</v>
      </c>
      <c r="B36" s="59" t="s">
        <v>21</v>
      </c>
      <c r="C36" s="26">
        <v>53</v>
      </c>
      <c r="D36" s="26">
        <v>53</v>
      </c>
      <c r="E36" s="36">
        <f t="shared" si="0"/>
        <v>1</v>
      </c>
    </row>
    <row r="37" spans="1:5" s="2" customFormat="1" ht="18" customHeight="1">
      <c r="A37" s="3" t="s">
        <v>22</v>
      </c>
      <c r="B37" s="4" t="s">
        <v>40</v>
      </c>
      <c r="C37" s="26">
        <v>3</v>
      </c>
      <c r="D37" s="26">
        <v>3</v>
      </c>
      <c r="E37" s="36">
        <f t="shared" si="0"/>
        <v>1</v>
      </c>
    </row>
    <row r="39" ht="12.75">
      <c r="A39" s="17" t="s">
        <v>39</v>
      </c>
    </row>
    <row r="41" spans="1:4" ht="12.75">
      <c r="A41" s="18" t="s">
        <v>28</v>
      </c>
      <c r="B41" s="19"/>
      <c r="C41" s="4" t="s">
        <v>1</v>
      </c>
      <c r="D41" s="22" t="s">
        <v>30</v>
      </c>
    </row>
    <row r="42" spans="1:4" ht="12.75">
      <c r="A42" s="20" t="s">
        <v>0</v>
      </c>
      <c r="B42" s="19"/>
      <c r="C42" s="12">
        <v>25504</v>
      </c>
      <c r="D42" s="12">
        <v>23770</v>
      </c>
    </row>
    <row r="43" spans="1:4" ht="12.75">
      <c r="A43" s="21" t="s">
        <v>29</v>
      </c>
      <c r="B43" s="19"/>
      <c r="C43" s="12">
        <v>53513</v>
      </c>
      <c r="D43" s="12">
        <v>0</v>
      </c>
    </row>
  </sheetData>
  <mergeCells count="2">
    <mergeCell ref="A1:E1"/>
    <mergeCell ref="A2:E2"/>
  </mergeCells>
  <printOptions/>
  <pageMargins left="0.75" right="0.75" top="1.08" bottom="0.43" header="0.2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4.00390625" style="0" customWidth="1"/>
    <col min="5" max="5" width="10.00390625" style="0" customWidth="1"/>
  </cols>
  <sheetData>
    <row r="1" spans="1:5" ht="27" customHeight="1">
      <c r="A1" s="74" t="s">
        <v>84</v>
      </c>
      <c r="B1" s="74"/>
      <c r="C1" s="74"/>
      <c r="D1" s="74"/>
      <c r="E1" s="74"/>
    </row>
    <row r="2" spans="1:5" ht="27" customHeight="1">
      <c r="A2" s="75" t="s">
        <v>97</v>
      </c>
      <c r="B2" s="75"/>
      <c r="C2" s="75"/>
      <c r="D2" s="75"/>
      <c r="E2" s="75"/>
    </row>
    <row r="3" spans="1:5" ht="52.5" customHeight="1">
      <c r="A3" s="16" t="s">
        <v>24</v>
      </c>
      <c r="B3" s="14" t="s">
        <v>2</v>
      </c>
      <c r="C3" s="14" t="s">
        <v>38</v>
      </c>
      <c r="D3" s="56" t="s">
        <v>27</v>
      </c>
      <c r="E3" s="57" t="s">
        <v>54</v>
      </c>
    </row>
    <row r="4" spans="1:5" ht="16.5" customHeight="1">
      <c r="A4" s="3" t="s">
        <v>3</v>
      </c>
      <c r="B4" s="4" t="s">
        <v>4</v>
      </c>
      <c r="C4" s="30">
        <f>SUM(C5:C7)</f>
        <v>14350000</v>
      </c>
      <c r="D4" s="30">
        <f>SUM(D5:D7)</f>
        <v>15387882</v>
      </c>
      <c r="E4" s="36">
        <f>D4/C4</f>
        <v>1.0723262717770035</v>
      </c>
    </row>
    <row r="5" spans="1:5" ht="18" customHeight="1">
      <c r="A5" s="28">
        <v>1</v>
      </c>
      <c r="B5" s="33" t="s">
        <v>85</v>
      </c>
      <c r="C5" s="26">
        <v>7560000</v>
      </c>
      <c r="D5" s="26">
        <v>7560000</v>
      </c>
      <c r="E5" s="36">
        <f>D5/C5</f>
        <v>1</v>
      </c>
    </row>
    <row r="6" spans="1:5" ht="18" customHeight="1">
      <c r="A6" s="28">
        <v>2</v>
      </c>
      <c r="B6" s="33" t="s">
        <v>86</v>
      </c>
      <c r="C6" s="26">
        <v>2425000</v>
      </c>
      <c r="D6" s="26">
        <v>2425000</v>
      </c>
      <c r="E6" s="36">
        <f>D6/C6</f>
        <v>1</v>
      </c>
    </row>
    <row r="7" spans="1:5" ht="18" customHeight="1">
      <c r="A7" s="28">
        <v>3</v>
      </c>
      <c r="B7" s="33" t="s">
        <v>87</v>
      </c>
      <c r="C7" s="26">
        <v>4365000</v>
      </c>
      <c r="D7" s="26">
        <v>5402882</v>
      </c>
      <c r="E7" s="36">
        <f aca="true" t="shared" si="0" ref="E7:E16">D7/C7</f>
        <v>1.2377736540664375</v>
      </c>
    </row>
    <row r="8" spans="1:5" s="9" customFormat="1" ht="15.75" customHeight="1">
      <c r="A8" s="3" t="s">
        <v>10</v>
      </c>
      <c r="B8" s="4" t="s">
        <v>11</v>
      </c>
      <c r="C8" s="30">
        <f>SUM(C16:C16,C13:C14,C9)</f>
        <v>14350000</v>
      </c>
      <c r="D8" s="30">
        <f>SUM(D16:D16,D13:D14,D9)</f>
        <v>15385641</v>
      </c>
      <c r="E8" s="36">
        <f t="shared" si="0"/>
        <v>1.0721701045296168</v>
      </c>
    </row>
    <row r="9" spans="1:5" s="2" customFormat="1" ht="18" customHeight="1">
      <c r="A9" s="28">
        <v>1</v>
      </c>
      <c r="B9" s="51" t="s">
        <v>12</v>
      </c>
      <c r="C9" s="26">
        <f>SUM(C10:C12)</f>
        <v>8000000</v>
      </c>
      <c r="D9" s="26">
        <f>SUM(D10:D12)</f>
        <v>8675444</v>
      </c>
      <c r="E9" s="36">
        <f t="shared" si="0"/>
        <v>1.0844305</v>
      </c>
    </row>
    <row r="10" spans="1:5" s="38" customFormat="1" ht="18" customHeight="1">
      <c r="A10" s="40"/>
      <c r="B10" s="60" t="s">
        <v>13</v>
      </c>
      <c r="C10" s="23">
        <v>6550000</v>
      </c>
      <c r="D10" s="23">
        <v>6955730</v>
      </c>
      <c r="E10" s="41">
        <f t="shared" si="0"/>
        <v>1.0619435114503817</v>
      </c>
    </row>
    <row r="11" spans="1:5" s="38" customFormat="1" ht="18" customHeight="1">
      <c r="A11" s="40"/>
      <c r="B11" s="60" t="s">
        <v>45</v>
      </c>
      <c r="C11" s="23">
        <v>500000</v>
      </c>
      <c r="D11" s="23">
        <v>600320</v>
      </c>
      <c r="E11" s="41">
        <f t="shared" si="0"/>
        <v>1.20064</v>
      </c>
    </row>
    <row r="12" spans="1:5" s="25" customFormat="1" ht="18" customHeight="1">
      <c r="A12" s="40"/>
      <c r="B12" s="25" t="s">
        <v>37</v>
      </c>
      <c r="C12" s="23">
        <v>950000</v>
      </c>
      <c r="D12" s="23">
        <v>1119394</v>
      </c>
      <c r="E12" s="41">
        <f t="shared" si="0"/>
        <v>1.1783094736842106</v>
      </c>
    </row>
    <row r="13" spans="1:5" s="2" customFormat="1" ht="25.5">
      <c r="A13" s="28">
        <v>2</v>
      </c>
      <c r="B13" s="39" t="s">
        <v>14</v>
      </c>
      <c r="C13" s="26">
        <v>1365000</v>
      </c>
      <c r="D13" s="26">
        <v>1349001</v>
      </c>
      <c r="E13" s="36">
        <f t="shared" si="0"/>
        <v>0.9882791208791208</v>
      </c>
    </row>
    <row r="14" spans="1:5" s="2" customFormat="1" ht="18" customHeight="1">
      <c r="A14" s="28">
        <v>3</v>
      </c>
      <c r="B14" s="51" t="s">
        <v>15</v>
      </c>
      <c r="C14" s="26">
        <f>4985000-839000</f>
        <v>4146000</v>
      </c>
      <c r="D14" s="26">
        <f>5361196-850044</f>
        <v>4511152</v>
      </c>
      <c r="E14" s="36">
        <f t="shared" si="0"/>
        <v>1.08807332368548</v>
      </c>
    </row>
    <row r="15" spans="1:5" s="9" customFormat="1" ht="18" customHeight="1">
      <c r="A15" s="34"/>
      <c r="B15" s="60" t="s">
        <v>16</v>
      </c>
      <c r="C15" s="23">
        <v>100000</v>
      </c>
      <c r="D15" s="23">
        <v>91054</v>
      </c>
      <c r="E15" s="36">
        <f t="shared" si="0"/>
        <v>0.91054</v>
      </c>
    </row>
    <row r="16" spans="1:5" s="2" customFormat="1" ht="18" customHeight="1">
      <c r="A16" s="28">
        <v>4</v>
      </c>
      <c r="B16" s="39" t="s">
        <v>17</v>
      </c>
      <c r="C16" s="26">
        <v>839000</v>
      </c>
      <c r="D16" s="26">
        <v>850044</v>
      </c>
      <c r="E16" s="36">
        <f t="shared" si="0"/>
        <v>1.0131632896305125</v>
      </c>
    </row>
    <row r="17" spans="1:5" s="13" customFormat="1" ht="18" customHeight="1">
      <c r="A17" s="62" t="s">
        <v>19</v>
      </c>
      <c r="B17" s="16" t="s">
        <v>20</v>
      </c>
      <c r="C17" s="63">
        <f>C4-C8</f>
        <v>0</v>
      </c>
      <c r="D17" s="63">
        <f>D4-D8</f>
        <v>2241</v>
      </c>
      <c r="E17" s="36"/>
    </row>
    <row r="18" spans="1:5" s="2" customFormat="1" ht="25.5">
      <c r="A18" s="3" t="s">
        <v>93</v>
      </c>
      <c r="B18" s="59" t="s">
        <v>88</v>
      </c>
      <c r="C18" s="64">
        <f>C6/C8</f>
        <v>0.16898954703832753</v>
      </c>
      <c r="D18" s="64">
        <f>D6/D8</f>
        <v>0.15761449262984883</v>
      </c>
      <c r="E18" s="36">
        <f>D18/C18</f>
        <v>0.932687822366322</v>
      </c>
    </row>
    <row r="19" spans="1:5" s="2" customFormat="1" ht="18" customHeight="1" hidden="1">
      <c r="A19" s="7" t="s">
        <v>22</v>
      </c>
      <c r="B19" s="8" t="s">
        <v>40</v>
      </c>
      <c r="C19" s="10">
        <v>3</v>
      </c>
      <c r="D19" s="10">
        <v>3</v>
      </c>
      <c r="E19" s="6">
        <f>D19/C19</f>
        <v>1</v>
      </c>
    </row>
    <row r="22" spans="1:5" s="17" customFormat="1" ht="18.75" customHeight="1">
      <c r="A22" s="4" t="s">
        <v>89</v>
      </c>
      <c r="B22" s="4"/>
      <c r="C22" s="5">
        <f>SUM(C23:C24)</f>
        <v>2860400</v>
      </c>
      <c r="D22" s="5">
        <f>SUM(D23:D24)</f>
        <v>2165600</v>
      </c>
      <c r="E22" s="31">
        <f>D22/C22</f>
        <v>0.7570969095231436</v>
      </c>
    </row>
    <row r="23" spans="1:5" ht="18.75" customHeight="1">
      <c r="A23" s="1" t="s">
        <v>91</v>
      </c>
      <c r="B23" s="1"/>
      <c r="C23" s="10">
        <v>2100000</v>
      </c>
      <c r="D23" s="10">
        <v>1595300</v>
      </c>
      <c r="E23" s="6">
        <f>D23/C23</f>
        <v>0.7596666666666667</v>
      </c>
    </row>
    <row r="24" spans="1:5" ht="18.75" customHeight="1">
      <c r="A24" s="1" t="s">
        <v>90</v>
      </c>
      <c r="B24" s="1"/>
      <c r="C24" s="10">
        <v>760400</v>
      </c>
      <c r="D24" s="10">
        <v>570300</v>
      </c>
      <c r="E24" s="6">
        <f>D24/C24</f>
        <v>0.75</v>
      </c>
    </row>
    <row r="26" ht="12.75">
      <c r="A26" s="17" t="s">
        <v>39</v>
      </c>
    </row>
    <row r="27" ht="6" customHeight="1"/>
    <row r="28" spans="1:4" ht="25.5" customHeight="1">
      <c r="A28" s="18" t="s">
        <v>28</v>
      </c>
      <c r="B28" s="19"/>
      <c r="C28" s="4" t="s">
        <v>1</v>
      </c>
      <c r="D28" s="65" t="s">
        <v>30</v>
      </c>
    </row>
    <row r="29" spans="1:4" ht="18.75" customHeight="1">
      <c r="A29" s="20" t="s">
        <v>0</v>
      </c>
      <c r="B29" s="19"/>
      <c r="C29" s="12">
        <v>142726</v>
      </c>
      <c r="D29" s="12">
        <v>8332</v>
      </c>
    </row>
    <row r="30" spans="1:4" ht="18.75" customHeight="1">
      <c r="A30" s="21" t="s">
        <v>29</v>
      </c>
      <c r="B30" s="19"/>
      <c r="C30" s="12">
        <v>1096083</v>
      </c>
      <c r="D30" s="12">
        <v>0</v>
      </c>
    </row>
  </sheetData>
  <mergeCells count="2">
    <mergeCell ref="A1:E1"/>
    <mergeCell ref="A2:E2"/>
  </mergeCells>
  <printOptions/>
  <pageMargins left="0.75" right="0.75" top="1.02" bottom="0.43" header="0.2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19" sqref="B19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15" customHeight="1">
      <c r="A1" s="70"/>
      <c r="B1" s="70"/>
      <c r="C1" s="70"/>
      <c r="D1" s="70"/>
      <c r="E1" s="70"/>
    </row>
    <row r="2" spans="1:5" ht="27" customHeight="1">
      <c r="A2" s="71" t="s">
        <v>56</v>
      </c>
      <c r="B2" s="71"/>
      <c r="C2" s="71"/>
      <c r="D2" s="71"/>
      <c r="E2" s="71"/>
    </row>
    <row r="3" spans="1:5" ht="43.5" customHeight="1">
      <c r="A3" s="16" t="s">
        <v>24</v>
      </c>
      <c r="B3" s="14" t="s">
        <v>2</v>
      </c>
      <c r="C3" s="14" t="s">
        <v>38</v>
      </c>
      <c r="D3" s="56" t="s">
        <v>27</v>
      </c>
      <c r="E3" s="57" t="s">
        <v>54</v>
      </c>
    </row>
    <row r="4" spans="1:5" ht="16.5" customHeight="1">
      <c r="A4" s="3" t="s">
        <v>3</v>
      </c>
      <c r="B4" s="4" t="s">
        <v>4</v>
      </c>
      <c r="C4" s="30">
        <f>SUM(C5,C9,C10)</f>
        <v>2609762</v>
      </c>
      <c r="D4" s="30">
        <f>SUM(D5,D9,D10)</f>
        <v>2630088</v>
      </c>
      <c r="E4" s="36">
        <f>D4/C4</f>
        <v>1.0077884496747214</v>
      </c>
    </row>
    <row r="5" spans="1:5" ht="18" customHeight="1">
      <c r="A5" s="28">
        <v>1</v>
      </c>
      <c r="B5" s="33" t="s">
        <v>5</v>
      </c>
      <c r="C5" s="26">
        <f>SUM(C6:C8)</f>
        <v>2509762</v>
      </c>
      <c r="D5" s="26">
        <f>SUM(D6:D8)</f>
        <v>2501042</v>
      </c>
      <c r="E5" s="36">
        <f aca="true" t="shared" si="0" ref="E5:E31">D5/C5</f>
        <v>0.9965255669661107</v>
      </c>
    </row>
    <row r="6" spans="1:5" ht="18" customHeight="1">
      <c r="A6" s="28"/>
      <c r="B6" s="33" t="s">
        <v>6</v>
      </c>
      <c r="C6" s="26">
        <v>2367375</v>
      </c>
      <c r="D6" s="26">
        <v>2367375</v>
      </c>
      <c r="E6" s="36">
        <f t="shared" si="0"/>
        <v>1</v>
      </c>
    </row>
    <row r="7" spans="1:5" ht="18" customHeight="1">
      <c r="A7" s="28"/>
      <c r="B7" s="33" t="s">
        <v>7</v>
      </c>
      <c r="C7" s="26">
        <v>123555</v>
      </c>
      <c r="D7" s="26">
        <v>114835</v>
      </c>
      <c r="E7" s="36">
        <f t="shared" si="0"/>
        <v>0.9294241430941685</v>
      </c>
    </row>
    <row r="8" spans="1:5" ht="18" customHeight="1">
      <c r="A8" s="28"/>
      <c r="B8" s="33" t="s">
        <v>25</v>
      </c>
      <c r="C8" s="26">
        <v>18832</v>
      </c>
      <c r="D8" s="26">
        <v>18832</v>
      </c>
      <c r="E8" s="36">
        <f t="shared" si="0"/>
        <v>1</v>
      </c>
    </row>
    <row r="9" spans="1:5" ht="18" customHeight="1">
      <c r="A9" s="28">
        <v>2</v>
      </c>
      <c r="B9" s="33" t="s">
        <v>8</v>
      </c>
      <c r="C9" s="26">
        <v>100000</v>
      </c>
      <c r="D9" s="26">
        <v>122735</v>
      </c>
      <c r="E9" s="36">
        <f t="shared" si="0"/>
        <v>1.22735</v>
      </c>
    </row>
    <row r="10" spans="1:5" ht="18" customHeight="1">
      <c r="A10" s="28">
        <v>3</v>
      </c>
      <c r="B10" s="33" t="s">
        <v>9</v>
      </c>
      <c r="C10" s="26"/>
      <c r="D10" s="26">
        <v>6311</v>
      </c>
      <c r="E10" s="36"/>
    </row>
    <row r="11" spans="1:5" s="9" customFormat="1" ht="15.75" customHeight="1">
      <c r="A11" s="3" t="s">
        <v>10</v>
      </c>
      <c r="B11" s="4" t="s">
        <v>11</v>
      </c>
      <c r="C11" s="30">
        <f>SUM(C12,C21,C25)</f>
        <v>2660808</v>
      </c>
      <c r="D11" s="30">
        <f>SUM(D12,D21,D25)</f>
        <v>2735356</v>
      </c>
      <c r="E11" s="36">
        <f t="shared" si="0"/>
        <v>1.0280170534664659</v>
      </c>
    </row>
    <row r="12" spans="1:5" s="9" customFormat="1" ht="30" customHeight="1">
      <c r="A12" s="3" t="s">
        <v>31</v>
      </c>
      <c r="B12" s="59" t="s">
        <v>32</v>
      </c>
      <c r="C12" s="30">
        <f>SUM(C13,C15,C16,C17,C19,C20)</f>
        <v>2541976</v>
      </c>
      <c r="D12" s="30">
        <f>SUM(D13,D15,D16,D17,D19,D20)</f>
        <v>2533256</v>
      </c>
      <c r="E12" s="36">
        <f t="shared" si="0"/>
        <v>0.9965695978246845</v>
      </c>
    </row>
    <row r="13" spans="1:5" s="2" customFormat="1" ht="18" customHeight="1">
      <c r="A13" s="28">
        <v>1</v>
      </c>
      <c r="B13" s="51" t="s">
        <v>12</v>
      </c>
      <c r="C13" s="26">
        <v>651349</v>
      </c>
      <c r="D13" s="26">
        <v>661001</v>
      </c>
      <c r="E13" s="36">
        <f t="shared" si="0"/>
        <v>1.0148184767306005</v>
      </c>
    </row>
    <row r="14" spans="1:5" s="11" customFormat="1" ht="18" customHeight="1">
      <c r="A14" s="40"/>
      <c r="B14" s="60" t="s">
        <v>13</v>
      </c>
      <c r="C14" s="23">
        <v>341349</v>
      </c>
      <c r="D14" s="23">
        <v>354632</v>
      </c>
      <c r="E14" s="36">
        <f t="shared" si="0"/>
        <v>1.038913253004989</v>
      </c>
    </row>
    <row r="15" spans="1:5" s="2" customFormat="1" ht="25.5">
      <c r="A15" s="28">
        <v>2</v>
      </c>
      <c r="B15" s="39" t="s">
        <v>14</v>
      </c>
      <c r="C15" s="26">
        <v>66491</v>
      </c>
      <c r="D15" s="26">
        <v>53197</v>
      </c>
      <c r="E15" s="36">
        <f t="shared" si="0"/>
        <v>0.8000631664435788</v>
      </c>
    </row>
    <row r="16" spans="1:5" s="15" customFormat="1" ht="12.75">
      <c r="A16" s="28">
        <v>3</v>
      </c>
      <c r="B16" s="39" t="s">
        <v>26</v>
      </c>
      <c r="C16" s="23">
        <v>6925</v>
      </c>
      <c r="D16" s="23">
        <v>7697</v>
      </c>
      <c r="E16" s="36">
        <f t="shared" si="0"/>
        <v>1.111480144404332</v>
      </c>
    </row>
    <row r="17" spans="1:5" s="2" customFormat="1" ht="18" customHeight="1">
      <c r="A17" s="28">
        <v>4</v>
      </c>
      <c r="B17" s="51" t="s">
        <v>15</v>
      </c>
      <c r="C17" s="26">
        <v>1642610</v>
      </c>
      <c r="D17" s="26">
        <v>1645480</v>
      </c>
      <c r="E17" s="36">
        <f t="shared" si="0"/>
        <v>1.0017472193643044</v>
      </c>
    </row>
    <row r="18" spans="1:5" s="9" customFormat="1" ht="18" customHeight="1" hidden="1">
      <c r="A18" s="34"/>
      <c r="B18" s="60" t="s">
        <v>16</v>
      </c>
      <c r="C18" s="26"/>
      <c r="D18" s="26"/>
      <c r="E18" s="36"/>
    </row>
    <row r="19" spans="1:5" s="2" customFormat="1" ht="18" customHeight="1">
      <c r="A19" s="28">
        <v>5</v>
      </c>
      <c r="B19" s="39" t="s">
        <v>17</v>
      </c>
      <c r="C19" s="26">
        <v>51046</v>
      </c>
      <c r="D19" s="26">
        <v>51046</v>
      </c>
      <c r="E19" s="36">
        <f t="shared" si="0"/>
        <v>1</v>
      </c>
    </row>
    <row r="20" spans="1:5" s="2" customFormat="1" ht="18" customHeight="1">
      <c r="A20" s="28">
        <v>6</v>
      </c>
      <c r="B20" s="39" t="s">
        <v>18</v>
      </c>
      <c r="C20" s="26">
        <v>123555</v>
      </c>
      <c r="D20" s="26">
        <v>114835</v>
      </c>
      <c r="E20" s="36">
        <f t="shared" si="0"/>
        <v>0.9294241430941685</v>
      </c>
    </row>
    <row r="21" spans="1:5" s="2" customFormat="1" ht="18" customHeight="1">
      <c r="A21" s="3" t="s">
        <v>33</v>
      </c>
      <c r="B21" s="61" t="s">
        <v>34</v>
      </c>
      <c r="C21" s="26">
        <f>SUM(C22:C24)</f>
        <v>18832</v>
      </c>
      <c r="D21" s="26">
        <f>SUM(D22:D24)</f>
        <v>18832</v>
      </c>
      <c r="E21" s="36">
        <f t="shared" si="0"/>
        <v>1</v>
      </c>
    </row>
    <row r="22" spans="1:5" s="2" customFormat="1" ht="18" customHeight="1">
      <c r="A22" s="28">
        <v>1</v>
      </c>
      <c r="B22" s="39" t="s">
        <v>41</v>
      </c>
      <c r="C22" s="26">
        <v>8932</v>
      </c>
      <c r="D22" s="26">
        <v>8932</v>
      </c>
      <c r="E22" s="36">
        <f t="shared" si="0"/>
        <v>1</v>
      </c>
    </row>
    <row r="23" spans="1:5" s="2" customFormat="1" ht="18" customHeight="1">
      <c r="A23" s="28">
        <v>2</v>
      </c>
      <c r="B23" s="39" t="s">
        <v>42</v>
      </c>
      <c r="C23" s="26">
        <v>6900</v>
      </c>
      <c r="D23" s="26">
        <v>6900</v>
      </c>
      <c r="E23" s="36">
        <f t="shared" si="0"/>
        <v>1</v>
      </c>
    </row>
    <row r="24" spans="1:5" s="2" customFormat="1" ht="18" customHeight="1">
      <c r="A24" s="28">
        <v>3</v>
      </c>
      <c r="B24" s="39" t="s">
        <v>43</v>
      </c>
      <c r="C24" s="26">
        <v>3000</v>
      </c>
      <c r="D24" s="26">
        <v>3000</v>
      </c>
      <c r="E24" s="36">
        <f t="shared" si="0"/>
        <v>1</v>
      </c>
    </row>
    <row r="25" spans="1:5" s="2" customFormat="1" ht="28.5" customHeight="1">
      <c r="A25" s="3" t="s">
        <v>35</v>
      </c>
      <c r="B25" s="61" t="s">
        <v>36</v>
      </c>
      <c r="C25" s="26">
        <f>SUM(C26)</f>
        <v>100000</v>
      </c>
      <c r="D25" s="26">
        <f>SUM(D26)</f>
        <v>183268</v>
      </c>
      <c r="E25" s="36">
        <f t="shared" si="0"/>
        <v>1.83268</v>
      </c>
    </row>
    <row r="26" spans="1:5" s="2" customFormat="1" ht="18" customHeight="1">
      <c r="A26" s="28">
        <v>1</v>
      </c>
      <c r="B26" s="51" t="s">
        <v>15</v>
      </c>
      <c r="C26" s="26">
        <v>100000</v>
      </c>
      <c r="D26" s="26">
        <v>183268</v>
      </c>
      <c r="E26" s="36">
        <f t="shared" si="0"/>
        <v>1.83268</v>
      </c>
    </row>
    <row r="27" spans="1:5" s="9" customFormat="1" ht="18" customHeight="1" hidden="1">
      <c r="A27" s="34"/>
      <c r="B27" s="60" t="s">
        <v>16</v>
      </c>
      <c r="C27" s="26"/>
      <c r="D27" s="26"/>
      <c r="E27" s="36"/>
    </row>
    <row r="28" spans="1:5" s="2" customFormat="1" ht="18" customHeight="1" hidden="1">
      <c r="A28" s="28">
        <v>7</v>
      </c>
      <c r="B28" s="39" t="s">
        <v>17</v>
      </c>
      <c r="C28" s="26"/>
      <c r="D28" s="26"/>
      <c r="E28" s="36"/>
    </row>
    <row r="29" spans="1:5" s="2" customFormat="1" ht="18" customHeight="1" hidden="1">
      <c r="A29" s="28">
        <v>8</v>
      </c>
      <c r="B29" s="39" t="s">
        <v>18</v>
      </c>
      <c r="C29" s="26"/>
      <c r="D29" s="26"/>
      <c r="E29" s="36"/>
    </row>
    <row r="30" spans="1:5" s="13" customFormat="1" ht="18" customHeight="1">
      <c r="A30" s="62" t="s">
        <v>19</v>
      </c>
      <c r="B30" s="16" t="s">
        <v>20</v>
      </c>
      <c r="C30" s="63">
        <f>C4-C11</f>
        <v>-51046</v>
      </c>
      <c r="D30" s="63">
        <f>D4-D11</f>
        <v>-105268</v>
      </c>
      <c r="E30" s="36">
        <f t="shared" si="0"/>
        <v>2.0622183912549463</v>
      </c>
    </row>
    <row r="31" spans="1:5" s="2" customFormat="1" ht="25.5">
      <c r="A31" s="3" t="s">
        <v>93</v>
      </c>
      <c r="B31" s="59" t="s">
        <v>21</v>
      </c>
      <c r="C31" s="66">
        <v>8.75</v>
      </c>
      <c r="D31" s="66">
        <v>8.75</v>
      </c>
      <c r="E31" s="36">
        <f t="shared" si="0"/>
        <v>1</v>
      </c>
    </row>
    <row r="32" spans="1:5" s="2" customFormat="1" ht="18" customHeight="1" hidden="1">
      <c r="A32" s="7" t="s">
        <v>22</v>
      </c>
      <c r="B32" s="8" t="s">
        <v>23</v>
      </c>
      <c r="C32" s="10"/>
      <c r="D32" s="10"/>
      <c r="E32" s="6"/>
    </row>
    <row r="34" ht="12.75">
      <c r="A34" s="17" t="s">
        <v>39</v>
      </c>
    </row>
    <row r="36" spans="1:4" ht="12.75">
      <c r="A36" s="18" t="s">
        <v>28</v>
      </c>
      <c r="B36" s="19"/>
      <c r="C36" s="4" t="s">
        <v>1</v>
      </c>
      <c r="D36" s="22" t="s">
        <v>30</v>
      </c>
    </row>
    <row r="37" spans="1:4" ht="12.75">
      <c r="A37" s="20" t="s">
        <v>0</v>
      </c>
      <c r="B37" s="19"/>
      <c r="C37" s="24">
        <v>3550.05</v>
      </c>
      <c r="D37" s="1"/>
    </row>
    <row r="38" spans="1:4" ht="12.75">
      <c r="A38" s="21" t="s">
        <v>29</v>
      </c>
      <c r="B38" s="19"/>
      <c r="C38" s="24">
        <v>34739.07</v>
      </c>
      <c r="D38" s="1"/>
    </row>
  </sheetData>
  <mergeCells count="2">
    <mergeCell ref="A1:E1"/>
    <mergeCell ref="A2:E2"/>
  </mergeCells>
  <printOptions/>
  <pageMargins left="0.75" right="0.75" top="0.94" bottom="0.43" header="0.2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15" customHeight="1">
      <c r="A1" s="70"/>
      <c r="B1" s="70"/>
      <c r="C1" s="70"/>
      <c r="D1" s="70"/>
      <c r="E1" s="70"/>
    </row>
    <row r="2" spans="1:5" ht="27" customHeight="1">
      <c r="A2" s="71" t="s">
        <v>57</v>
      </c>
      <c r="B2" s="71"/>
      <c r="C2" s="71"/>
      <c r="D2" s="71"/>
      <c r="E2" s="71"/>
    </row>
    <row r="3" spans="1:5" ht="51.75" customHeight="1">
      <c r="A3" s="16" t="s">
        <v>24</v>
      </c>
      <c r="B3" s="14" t="s">
        <v>2</v>
      </c>
      <c r="C3" s="14" t="s">
        <v>38</v>
      </c>
      <c r="D3" s="56" t="s">
        <v>27</v>
      </c>
      <c r="E3" s="57" t="s">
        <v>54</v>
      </c>
    </row>
    <row r="4" spans="1:5" ht="16.5" customHeight="1">
      <c r="A4" s="3" t="s">
        <v>3</v>
      </c>
      <c r="B4" s="4" t="s">
        <v>4</v>
      </c>
      <c r="C4" s="30">
        <f>SUM(C5,C9,C10,C11)</f>
        <v>6414106</v>
      </c>
      <c r="D4" s="30">
        <f>SUM(D5,D9,D10,D11)</f>
        <v>6415732</v>
      </c>
      <c r="E4" s="36">
        <f>D4/C4</f>
        <v>1.000253503761865</v>
      </c>
    </row>
    <row r="5" spans="1:5" ht="18" customHeight="1">
      <c r="A5" s="28">
        <v>1</v>
      </c>
      <c r="B5" s="33" t="s">
        <v>5</v>
      </c>
      <c r="C5" s="26">
        <f>SUM(C6:C8)</f>
        <v>6018354</v>
      </c>
      <c r="D5" s="26">
        <f>SUM(D6:D8)</f>
        <v>6018354</v>
      </c>
      <c r="E5" s="36">
        <f aca="true" t="shared" si="0" ref="E5:E34">D5/C5</f>
        <v>1</v>
      </c>
    </row>
    <row r="6" spans="1:5" ht="18" customHeight="1">
      <c r="A6" s="28"/>
      <c r="B6" s="33" t="s">
        <v>6</v>
      </c>
      <c r="C6" s="26">
        <v>5975228</v>
      </c>
      <c r="D6" s="26">
        <v>5975228</v>
      </c>
      <c r="E6" s="36">
        <f t="shared" si="0"/>
        <v>1</v>
      </c>
    </row>
    <row r="7" spans="1:5" ht="18" customHeight="1">
      <c r="A7" s="28"/>
      <c r="B7" s="33" t="s">
        <v>7</v>
      </c>
      <c r="C7" s="26"/>
      <c r="D7" s="26"/>
      <c r="E7" s="36"/>
    </row>
    <row r="8" spans="1:5" ht="18" customHeight="1">
      <c r="A8" s="28"/>
      <c r="B8" s="33" t="s">
        <v>25</v>
      </c>
      <c r="C8" s="26">
        <v>43126</v>
      </c>
      <c r="D8" s="26">
        <v>43126</v>
      </c>
      <c r="E8" s="36">
        <f t="shared" si="0"/>
        <v>1</v>
      </c>
    </row>
    <row r="9" spans="1:5" ht="18" customHeight="1">
      <c r="A9" s="28">
        <v>2</v>
      </c>
      <c r="B9" s="33" t="s">
        <v>44</v>
      </c>
      <c r="C9" s="26">
        <v>157752</v>
      </c>
      <c r="D9" s="26">
        <v>157752</v>
      </c>
      <c r="E9" s="36">
        <f t="shared" si="0"/>
        <v>1</v>
      </c>
    </row>
    <row r="10" spans="1:5" ht="18" customHeight="1">
      <c r="A10" s="28">
        <v>3</v>
      </c>
      <c r="B10" s="33" t="s">
        <v>8</v>
      </c>
      <c r="C10" s="26">
        <v>13000</v>
      </c>
      <c r="D10" s="26">
        <v>13100</v>
      </c>
      <c r="E10" s="36">
        <f t="shared" si="0"/>
        <v>1.0076923076923077</v>
      </c>
    </row>
    <row r="11" spans="1:5" ht="18" customHeight="1">
      <c r="A11" s="28">
        <v>4</v>
      </c>
      <c r="B11" s="33" t="s">
        <v>9</v>
      </c>
      <c r="C11" s="26">
        <v>225000</v>
      </c>
      <c r="D11" s="26">
        <v>226526</v>
      </c>
      <c r="E11" s="36">
        <f t="shared" si="0"/>
        <v>1.0067822222222222</v>
      </c>
    </row>
    <row r="12" spans="1:5" s="9" customFormat="1" ht="15.75" customHeight="1">
      <c r="A12" s="3" t="s">
        <v>10</v>
      </c>
      <c r="B12" s="4" t="s">
        <v>11</v>
      </c>
      <c r="C12" s="30">
        <f>SUM(C13,C24,C27,C29)</f>
        <v>6439401</v>
      </c>
      <c r="D12" s="30">
        <f>SUM(D13,D24,D27,D29)</f>
        <v>6437983</v>
      </c>
      <c r="E12" s="36">
        <f t="shared" si="0"/>
        <v>0.9997797931826268</v>
      </c>
    </row>
    <row r="13" spans="1:5" s="9" customFormat="1" ht="30" customHeight="1">
      <c r="A13" s="3" t="s">
        <v>31</v>
      </c>
      <c r="B13" s="59" t="s">
        <v>32</v>
      </c>
      <c r="C13" s="30">
        <f>SUM(C14,C17,C18,C19,C20,C22,C23)</f>
        <v>5975228</v>
      </c>
      <c r="D13" s="30">
        <f>SUM(D14,D17,D18,D19,D20,D22,D23)</f>
        <v>5975228</v>
      </c>
      <c r="E13" s="36">
        <f t="shared" si="0"/>
        <v>1</v>
      </c>
    </row>
    <row r="14" spans="1:5" s="2" customFormat="1" ht="18" customHeight="1">
      <c r="A14" s="28">
        <v>1</v>
      </c>
      <c r="B14" s="51" t="s">
        <v>12</v>
      </c>
      <c r="C14" s="26">
        <f>SUM(C15:C16)</f>
        <v>3339706</v>
      </c>
      <c r="D14" s="26">
        <f>SUM(D15:D16)</f>
        <v>3339706</v>
      </c>
      <c r="E14" s="36">
        <f t="shared" si="0"/>
        <v>1</v>
      </c>
    </row>
    <row r="15" spans="1:5" s="11" customFormat="1" ht="18" customHeight="1">
      <c r="A15" s="40"/>
      <c r="B15" s="60" t="s">
        <v>13</v>
      </c>
      <c r="C15" s="23">
        <v>3237600</v>
      </c>
      <c r="D15" s="23">
        <v>3237600</v>
      </c>
      <c r="E15" s="36">
        <f t="shared" si="0"/>
        <v>1</v>
      </c>
    </row>
    <row r="16" spans="1:5" s="11" customFormat="1" ht="18" customHeight="1">
      <c r="A16" s="40"/>
      <c r="B16" s="60" t="s">
        <v>45</v>
      </c>
      <c r="C16" s="23">
        <v>102106</v>
      </c>
      <c r="D16" s="23">
        <v>102106</v>
      </c>
      <c r="E16" s="36">
        <f t="shared" si="0"/>
        <v>1</v>
      </c>
    </row>
    <row r="17" spans="1:5" s="2" customFormat="1" ht="25.5">
      <c r="A17" s="28">
        <v>2</v>
      </c>
      <c r="B17" s="39" t="s">
        <v>14</v>
      </c>
      <c r="C17" s="26">
        <v>553259</v>
      </c>
      <c r="D17" s="26">
        <v>553259</v>
      </c>
      <c r="E17" s="36">
        <f t="shared" si="0"/>
        <v>1</v>
      </c>
    </row>
    <row r="18" spans="1:5" s="15" customFormat="1" ht="15.75" customHeight="1">
      <c r="A18" s="28">
        <v>3</v>
      </c>
      <c r="B18" s="39" t="s">
        <v>26</v>
      </c>
      <c r="C18" s="26">
        <v>107122</v>
      </c>
      <c r="D18" s="26">
        <v>107122</v>
      </c>
      <c r="E18" s="36">
        <f t="shared" si="0"/>
        <v>1</v>
      </c>
    </row>
    <row r="19" spans="1:5" s="15" customFormat="1" ht="12.75">
      <c r="A19" s="28">
        <v>4</v>
      </c>
      <c r="B19" s="39" t="s">
        <v>9</v>
      </c>
      <c r="C19" s="26">
        <v>6284</v>
      </c>
      <c r="D19" s="26">
        <v>6284</v>
      </c>
      <c r="E19" s="36">
        <f t="shared" si="0"/>
        <v>1</v>
      </c>
    </row>
    <row r="20" spans="1:5" s="2" customFormat="1" ht="18" customHeight="1">
      <c r="A20" s="28">
        <v>5</v>
      </c>
      <c r="B20" s="51" t="s">
        <v>46</v>
      </c>
      <c r="C20" s="26">
        <v>1726924</v>
      </c>
      <c r="D20" s="26">
        <v>1726924</v>
      </c>
      <c r="E20" s="36">
        <f t="shared" si="0"/>
        <v>1</v>
      </c>
    </row>
    <row r="21" spans="1:5" s="25" customFormat="1" ht="18" customHeight="1">
      <c r="A21" s="29"/>
      <c r="B21" s="60" t="s">
        <v>47</v>
      </c>
      <c r="C21" s="23">
        <v>69391</v>
      </c>
      <c r="D21" s="23">
        <v>69391</v>
      </c>
      <c r="E21" s="36">
        <f t="shared" si="0"/>
        <v>1</v>
      </c>
    </row>
    <row r="22" spans="1:5" s="27" customFormat="1" ht="18" customHeight="1">
      <c r="A22" s="28">
        <v>6</v>
      </c>
      <c r="B22" s="39" t="s">
        <v>48</v>
      </c>
      <c r="C22" s="26">
        <v>230000</v>
      </c>
      <c r="D22" s="26">
        <v>230000</v>
      </c>
      <c r="E22" s="36">
        <f t="shared" si="0"/>
        <v>1</v>
      </c>
    </row>
    <row r="23" spans="1:5" s="27" customFormat="1" ht="18" customHeight="1">
      <c r="A23" s="28">
        <v>7</v>
      </c>
      <c r="B23" s="39" t="s">
        <v>49</v>
      </c>
      <c r="C23" s="26">
        <v>11933</v>
      </c>
      <c r="D23" s="26">
        <v>11933</v>
      </c>
      <c r="E23" s="36">
        <f t="shared" si="0"/>
        <v>1</v>
      </c>
    </row>
    <row r="24" spans="1:5" s="2" customFormat="1" ht="18" customHeight="1">
      <c r="A24" s="3" t="s">
        <v>33</v>
      </c>
      <c r="B24" s="61" t="s">
        <v>34</v>
      </c>
      <c r="C24" s="26">
        <f>SUM(C25:C26)</f>
        <v>43126</v>
      </c>
      <c r="D24" s="26">
        <f>SUM(D25:D26)</f>
        <v>43126</v>
      </c>
      <c r="E24" s="36">
        <f t="shared" si="0"/>
        <v>1</v>
      </c>
    </row>
    <row r="25" spans="1:5" s="2" customFormat="1" ht="18" customHeight="1">
      <c r="A25" s="28">
        <v>1</v>
      </c>
      <c r="B25" s="39" t="s">
        <v>50</v>
      </c>
      <c r="C25" s="26">
        <v>16511</v>
      </c>
      <c r="D25" s="26">
        <v>16511</v>
      </c>
      <c r="E25" s="36">
        <f t="shared" si="0"/>
        <v>1</v>
      </c>
    </row>
    <row r="26" spans="1:5" s="2" customFormat="1" ht="18" customHeight="1">
      <c r="A26" s="28">
        <v>2</v>
      </c>
      <c r="B26" s="39" t="s">
        <v>48</v>
      </c>
      <c r="C26" s="26">
        <v>26615</v>
      </c>
      <c r="D26" s="26">
        <v>26615</v>
      </c>
      <c r="E26" s="36">
        <f t="shared" si="0"/>
        <v>1</v>
      </c>
    </row>
    <row r="27" spans="1:5" s="2" customFormat="1" ht="18" customHeight="1">
      <c r="A27" s="3" t="s">
        <v>35</v>
      </c>
      <c r="B27" s="61" t="s">
        <v>52</v>
      </c>
      <c r="C27" s="26">
        <f>SUM(C28:C28)</f>
        <v>157752</v>
      </c>
      <c r="D27" s="26">
        <f>SUM(D28:D28)</f>
        <v>157752</v>
      </c>
      <c r="E27" s="36">
        <f t="shared" si="0"/>
        <v>1</v>
      </c>
    </row>
    <row r="28" spans="1:5" s="2" customFormat="1" ht="18" customHeight="1">
      <c r="A28" s="28">
        <v>1</v>
      </c>
      <c r="B28" s="39" t="s">
        <v>48</v>
      </c>
      <c r="C28" s="26">
        <v>157752</v>
      </c>
      <c r="D28" s="26">
        <v>157752</v>
      </c>
      <c r="E28" s="36">
        <f t="shared" si="0"/>
        <v>1</v>
      </c>
    </row>
    <row r="29" spans="1:5" s="2" customFormat="1" ht="26.25" customHeight="1">
      <c r="A29" s="3" t="s">
        <v>51</v>
      </c>
      <c r="B29" s="61" t="s">
        <v>36</v>
      </c>
      <c r="C29" s="26">
        <f>SUM(C30:C32)</f>
        <v>263295</v>
      </c>
      <c r="D29" s="26">
        <f>SUM(D30:D32)</f>
        <v>261877</v>
      </c>
      <c r="E29" s="36">
        <f t="shared" si="0"/>
        <v>0.994614405894529</v>
      </c>
    </row>
    <row r="30" spans="1:5" s="2" customFormat="1" ht="18" customHeight="1">
      <c r="A30" s="28">
        <v>1</v>
      </c>
      <c r="B30" s="51" t="s">
        <v>50</v>
      </c>
      <c r="C30" s="26">
        <v>67000</v>
      </c>
      <c r="D30" s="26">
        <v>66324</v>
      </c>
      <c r="E30" s="36">
        <f t="shared" si="0"/>
        <v>0.9899104477611941</v>
      </c>
    </row>
    <row r="31" spans="1:5" s="27" customFormat="1" ht="18" customHeight="1">
      <c r="A31" s="28">
        <v>2</v>
      </c>
      <c r="B31" s="39" t="s">
        <v>48</v>
      </c>
      <c r="C31" s="26">
        <v>185565</v>
      </c>
      <c r="D31" s="26">
        <v>184823</v>
      </c>
      <c r="E31" s="36">
        <f t="shared" si="0"/>
        <v>0.99600140112629</v>
      </c>
    </row>
    <row r="32" spans="1:5" s="27" customFormat="1" ht="18" customHeight="1">
      <c r="A32" s="28">
        <v>3</v>
      </c>
      <c r="B32" s="39" t="s">
        <v>49</v>
      </c>
      <c r="C32" s="26">
        <v>10730</v>
      </c>
      <c r="D32" s="26">
        <v>10730</v>
      </c>
      <c r="E32" s="36">
        <f t="shared" si="0"/>
        <v>1</v>
      </c>
    </row>
    <row r="33" spans="1:5" s="13" customFormat="1" ht="18" customHeight="1">
      <c r="A33" s="62" t="s">
        <v>19</v>
      </c>
      <c r="B33" s="16" t="s">
        <v>20</v>
      </c>
      <c r="C33" s="63">
        <f>C4-C12</f>
        <v>-25295</v>
      </c>
      <c r="D33" s="63">
        <f>D4-D12</f>
        <v>-22251</v>
      </c>
      <c r="E33" s="36">
        <f t="shared" si="0"/>
        <v>0.8796600118600514</v>
      </c>
    </row>
    <row r="34" spans="1:5" s="2" customFormat="1" ht="25.5">
      <c r="A34" s="3" t="s">
        <v>93</v>
      </c>
      <c r="B34" s="59" t="s">
        <v>21</v>
      </c>
      <c r="C34" s="26">
        <v>108</v>
      </c>
      <c r="D34" s="26">
        <v>108</v>
      </c>
      <c r="E34" s="36">
        <f t="shared" si="0"/>
        <v>1</v>
      </c>
    </row>
    <row r="35" spans="1:5" s="2" customFormat="1" ht="18" customHeight="1" hidden="1">
      <c r="A35" s="7" t="s">
        <v>22</v>
      </c>
      <c r="B35" s="8" t="s">
        <v>23</v>
      </c>
      <c r="C35" s="10"/>
      <c r="D35" s="10"/>
      <c r="E35" s="6"/>
    </row>
    <row r="37" ht="12.75">
      <c r="A37" s="17" t="s">
        <v>39</v>
      </c>
    </row>
    <row r="39" spans="1:4" ht="12.75">
      <c r="A39" s="18" t="s">
        <v>28</v>
      </c>
      <c r="B39" s="19"/>
      <c r="C39" s="4" t="s">
        <v>1</v>
      </c>
      <c r="D39" s="22" t="s">
        <v>30</v>
      </c>
    </row>
    <row r="40" spans="1:4" ht="12.75">
      <c r="A40" s="20" t="s">
        <v>0</v>
      </c>
      <c r="B40" s="19"/>
      <c r="C40" s="26">
        <v>131470</v>
      </c>
      <c r="D40" s="1"/>
    </row>
    <row r="41" spans="1:4" ht="12.75">
      <c r="A41" s="21" t="s">
        <v>29</v>
      </c>
      <c r="B41" s="19"/>
      <c r="C41" s="26">
        <v>180651</v>
      </c>
      <c r="D41" s="1"/>
    </row>
  </sheetData>
  <mergeCells count="2">
    <mergeCell ref="A1:E1"/>
    <mergeCell ref="A2:E2"/>
  </mergeCells>
  <printOptions/>
  <pageMargins left="0.75" right="0.75" top="0.77" bottom="0.43" header="0.26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4.125" style="0" customWidth="1"/>
  </cols>
  <sheetData>
    <row r="1" spans="1:5" ht="15" customHeight="1">
      <c r="A1" s="70"/>
      <c r="B1" s="70"/>
      <c r="C1" s="70"/>
      <c r="D1" s="70"/>
      <c r="E1" s="70"/>
    </row>
    <row r="2" spans="1:5" ht="27" customHeight="1">
      <c r="A2" s="71" t="s">
        <v>58</v>
      </c>
      <c r="B2" s="71"/>
      <c r="C2" s="71"/>
      <c r="D2" s="71"/>
      <c r="E2" s="71"/>
    </row>
    <row r="3" spans="1:5" ht="54" customHeight="1">
      <c r="A3" s="16" t="s">
        <v>24</v>
      </c>
      <c r="B3" s="14" t="s">
        <v>2</v>
      </c>
      <c r="C3" s="14" t="s">
        <v>38</v>
      </c>
      <c r="D3" s="56" t="s">
        <v>95</v>
      </c>
      <c r="E3" s="57" t="s">
        <v>54</v>
      </c>
    </row>
    <row r="4" spans="1:5" ht="16.5" customHeight="1">
      <c r="A4" s="3" t="s">
        <v>3</v>
      </c>
      <c r="B4" s="4" t="s">
        <v>4</v>
      </c>
      <c r="C4" s="30">
        <f>SUM(C5,C8,C9)</f>
        <v>3103390</v>
      </c>
      <c r="D4" s="30">
        <f>SUM(D5,D8,D9)</f>
        <v>3103349</v>
      </c>
      <c r="E4" s="36">
        <f>D4/C4</f>
        <v>0.9999867886408089</v>
      </c>
    </row>
    <row r="5" spans="1:5" ht="18" customHeight="1">
      <c r="A5" s="28">
        <v>1</v>
      </c>
      <c r="B5" s="33" t="s">
        <v>5</v>
      </c>
      <c r="C5" s="26">
        <f>SUM(C6:C7)</f>
        <v>2939180</v>
      </c>
      <c r="D5" s="26">
        <f>SUM(D6:D7)</f>
        <v>2939138</v>
      </c>
      <c r="E5" s="36">
        <f aca="true" t="shared" si="0" ref="E5:E32">D5/C5</f>
        <v>0.9999857103001517</v>
      </c>
    </row>
    <row r="6" spans="1:5" ht="18" customHeight="1">
      <c r="A6" s="28"/>
      <c r="B6" s="33" t="s">
        <v>6</v>
      </c>
      <c r="C6" s="26">
        <v>2935637</v>
      </c>
      <c r="D6" s="26">
        <v>2935637</v>
      </c>
      <c r="E6" s="36">
        <f t="shared" si="0"/>
        <v>1</v>
      </c>
    </row>
    <row r="7" spans="1:5" ht="18" customHeight="1">
      <c r="A7" s="28"/>
      <c r="B7" s="33" t="s">
        <v>7</v>
      </c>
      <c r="C7" s="26">
        <v>3543</v>
      </c>
      <c r="D7" s="26">
        <v>3501</v>
      </c>
      <c r="E7" s="36">
        <f t="shared" si="0"/>
        <v>0.9881456392887383</v>
      </c>
    </row>
    <row r="8" spans="1:5" ht="18" customHeight="1">
      <c r="A8" s="28">
        <v>2</v>
      </c>
      <c r="B8" s="33" t="s">
        <v>8</v>
      </c>
      <c r="C8" s="26">
        <v>73319</v>
      </c>
      <c r="D8" s="26">
        <v>73319</v>
      </c>
      <c r="E8" s="36">
        <f t="shared" si="0"/>
        <v>1</v>
      </c>
    </row>
    <row r="9" spans="1:5" ht="18" customHeight="1">
      <c r="A9" s="28">
        <v>3</v>
      </c>
      <c r="B9" s="33" t="s">
        <v>9</v>
      </c>
      <c r="C9" s="26">
        <v>90891</v>
      </c>
      <c r="D9" s="26">
        <v>90892</v>
      </c>
      <c r="E9" s="36">
        <f t="shared" si="0"/>
        <v>1.0000110021894357</v>
      </c>
    </row>
    <row r="10" spans="1:5" s="9" customFormat="1" ht="15.75" customHeight="1">
      <c r="A10" s="3" t="s">
        <v>10</v>
      </c>
      <c r="B10" s="4" t="s">
        <v>11</v>
      </c>
      <c r="C10" s="30">
        <f>SUM(C11,C20,C24)</f>
        <v>3103390</v>
      </c>
      <c r="D10" s="30">
        <f>SUM(D11,D20,D24)</f>
        <v>2986256</v>
      </c>
      <c r="E10" s="36">
        <f t="shared" si="0"/>
        <v>0.9622561134759086</v>
      </c>
    </row>
    <row r="11" spans="1:5" s="9" customFormat="1" ht="30" customHeight="1">
      <c r="A11" s="3" t="s">
        <v>31</v>
      </c>
      <c r="B11" s="59" t="s">
        <v>32</v>
      </c>
      <c r="C11" s="30">
        <f>SUM(C12,C14,C15,C16,C18,C19)</f>
        <v>2939180</v>
      </c>
      <c r="D11" s="30">
        <f>SUM(D12,D14,D15,D16,D18,D19)</f>
        <v>2822046</v>
      </c>
      <c r="E11" s="36">
        <f t="shared" si="0"/>
        <v>0.9601473880470063</v>
      </c>
    </row>
    <row r="12" spans="1:5" s="2" customFormat="1" ht="18" customHeight="1">
      <c r="A12" s="28">
        <v>1</v>
      </c>
      <c r="B12" s="51" t="s">
        <v>12</v>
      </c>
      <c r="C12" s="26">
        <v>1259317</v>
      </c>
      <c r="D12" s="26">
        <v>1214961</v>
      </c>
      <c r="E12" s="36">
        <f t="shared" si="0"/>
        <v>0.9647777326916098</v>
      </c>
    </row>
    <row r="13" spans="1:5" s="11" customFormat="1" ht="18" customHeight="1">
      <c r="A13" s="40"/>
      <c r="B13" s="60" t="s">
        <v>13</v>
      </c>
      <c r="C13" s="23">
        <v>1238282</v>
      </c>
      <c r="D13" s="23">
        <v>1193926</v>
      </c>
      <c r="E13" s="36">
        <f t="shared" si="0"/>
        <v>0.9641794033992257</v>
      </c>
    </row>
    <row r="14" spans="1:5" s="2" customFormat="1" ht="25.5">
      <c r="A14" s="28">
        <v>2</v>
      </c>
      <c r="B14" s="39" t="s">
        <v>14</v>
      </c>
      <c r="C14" s="26">
        <v>197726</v>
      </c>
      <c r="D14" s="26">
        <v>160646</v>
      </c>
      <c r="E14" s="36">
        <f t="shared" si="0"/>
        <v>0.8124677584131575</v>
      </c>
    </row>
    <row r="15" spans="1:5" s="15" customFormat="1" ht="12.75">
      <c r="A15" s="28">
        <v>3</v>
      </c>
      <c r="B15" s="39" t="s">
        <v>26</v>
      </c>
      <c r="C15" s="26">
        <v>39924</v>
      </c>
      <c r="D15" s="26">
        <v>39924</v>
      </c>
      <c r="E15" s="36">
        <f t="shared" si="0"/>
        <v>1</v>
      </c>
    </row>
    <row r="16" spans="1:5" s="2" customFormat="1" ht="18" customHeight="1">
      <c r="A16" s="28">
        <v>6</v>
      </c>
      <c r="B16" s="51" t="s">
        <v>15</v>
      </c>
      <c r="C16" s="26">
        <v>1435698</v>
      </c>
      <c r="D16" s="26">
        <v>1400042</v>
      </c>
      <c r="E16" s="36">
        <f t="shared" si="0"/>
        <v>0.9751646934104526</v>
      </c>
    </row>
    <row r="17" spans="1:5" s="9" customFormat="1" ht="18" customHeight="1" hidden="1">
      <c r="A17" s="34"/>
      <c r="B17" s="60" t="s">
        <v>16</v>
      </c>
      <c r="C17" s="26"/>
      <c r="D17" s="26"/>
      <c r="E17" s="36"/>
    </row>
    <row r="18" spans="1:5" s="2" customFormat="1" ht="18" customHeight="1">
      <c r="A18" s="28">
        <v>7</v>
      </c>
      <c r="B18" s="39" t="s">
        <v>17</v>
      </c>
      <c r="C18" s="26">
        <v>2972</v>
      </c>
      <c r="D18" s="26">
        <v>2972</v>
      </c>
      <c r="E18" s="36">
        <f t="shared" si="0"/>
        <v>1</v>
      </c>
    </row>
    <row r="19" spans="1:5" s="2" customFormat="1" ht="18" customHeight="1">
      <c r="A19" s="28">
        <v>8</v>
      </c>
      <c r="B19" s="39" t="s">
        <v>18</v>
      </c>
      <c r="C19" s="26">
        <v>3543</v>
      </c>
      <c r="D19" s="26">
        <v>3501</v>
      </c>
      <c r="E19" s="36">
        <f t="shared" si="0"/>
        <v>0.9881456392887383</v>
      </c>
    </row>
    <row r="20" spans="1:5" s="2" customFormat="1" ht="18" customHeight="1" hidden="1">
      <c r="A20" s="3" t="s">
        <v>33</v>
      </c>
      <c r="B20" s="61" t="s">
        <v>34</v>
      </c>
      <c r="C20" s="26">
        <f>SUM(C21:C23)</f>
        <v>0</v>
      </c>
      <c r="D20" s="26">
        <f>SUM(D21:D23)</f>
        <v>0</v>
      </c>
      <c r="E20" s="36"/>
    </row>
    <row r="21" spans="1:5" s="2" customFormat="1" ht="18" customHeight="1" hidden="1">
      <c r="A21" s="28">
        <v>1</v>
      </c>
      <c r="B21" s="39"/>
      <c r="C21" s="26"/>
      <c r="D21" s="26"/>
      <c r="E21" s="36"/>
    </row>
    <row r="22" spans="1:5" s="2" customFormat="1" ht="18" customHeight="1" hidden="1">
      <c r="A22" s="28">
        <v>2</v>
      </c>
      <c r="B22" s="39"/>
      <c r="C22" s="26"/>
      <c r="D22" s="26"/>
      <c r="E22" s="36"/>
    </row>
    <row r="23" spans="1:5" s="2" customFormat="1" ht="18" customHeight="1" hidden="1">
      <c r="A23" s="28">
        <v>3</v>
      </c>
      <c r="B23" s="39"/>
      <c r="C23" s="26"/>
      <c r="D23" s="26"/>
      <c r="E23" s="36"/>
    </row>
    <row r="24" spans="1:5" s="2" customFormat="1" ht="21.75" customHeight="1">
      <c r="A24" s="3" t="s">
        <v>35</v>
      </c>
      <c r="B24" s="61" t="s">
        <v>36</v>
      </c>
      <c r="C24" s="26">
        <f>SUM(C25,C28,C29,C30,C32,C33)</f>
        <v>164210</v>
      </c>
      <c r="D24" s="26">
        <f>SUM(D25,D28,D29,D30,D32,D33)</f>
        <v>164210</v>
      </c>
      <c r="E24" s="36">
        <f t="shared" si="0"/>
        <v>1</v>
      </c>
    </row>
    <row r="25" spans="1:5" s="2" customFormat="1" ht="18" customHeight="1">
      <c r="A25" s="28">
        <v>1</v>
      </c>
      <c r="B25" s="51" t="s">
        <v>12</v>
      </c>
      <c r="C25" s="26">
        <f>SUM(C26:C27)</f>
        <v>20793</v>
      </c>
      <c r="D25" s="26">
        <v>20793</v>
      </c>
      <c r="E25" s="36">
        <f t="shared" si="0"/>
        <v>1</v>
      </c>
    </row>
    <row r="26" spans="1:5" s="11" customFormat="1" ht="18" customHeight="1" hidden="1">
      <c r="A26" s="40"/>
      <c r="B26" s="60" t="s">
        <v>13</v>
      </c>
      <c r="C26" s="23"/>
      <c r="D26" s="23"/>
      <c r="E26" s="36"/>
    </row>
    <row r="27" spans="1:5" s="11" customFormat="1" ht="18" customHeight="1">
      <c r="A27" s="40"/>
      <c r="B27" s="60" t="s">
        <v>53</v>
      </c>
      <c r="C27" s="23">
        <v>20793</v>
      </c>
      <c r="D27" s="23">
        <v>20793</v>
      </c>
      <c r="E27" s="36">
        <f t="shared" si="0"/>
        <v>1</v>
      </c>
    </row>
    <row r="28" spans="1:5" s="2" customFormat="1" ht="25.5">
      <c r="A28" s="28">
        <v>2</v>
      </c>
      <c r="B28" s="39" t="s">
        <v>14</v>
      </c>
      <c r="C28" s="26">
        <v>40699</v>
      </c>
      <c r="D28" s="26">
        <v>40698</v>
      </c>
      <c r="E28" s="36">
        <f t="shared" si="0"/>
        <v>0.999975429371729</v>
      </c>
    </row>
    <row r="29" spans="1:5" s="15" customFormat="1" ht="12.75">
      <c r="A29" s="28">
        <v>3</v>
      </c>
      <c r="B29" s="39" t="s">
        <v>26</v>
      </c>
      <c r="C29" s="23"/>
      <c r="D29" s="23"/>
      <c r="E29" s="36"/>
    </row>
    <row r="30" spans="1:5" s="2" customFormat="1" ht="18" customHeight="1">
      <c r="A30" s="28">
        <v>6</v>
      </c>
      <c r="B30" s="51" t="s">
        <v>15</v>
      </c>
      <c r="C30" s="26">
        <v>48281</v>
      </c>
      <c r="D30" s="26">
        <v>48282</v>
      </c>
      <c r="E30" s="36">
        <f t="shared" si="0"/>
        <v>1.0000207120813571</v>
      </c>
    </row>
    <row r="31" spans="1:5" s="9" customFormat="1" ht="18" customHeight="1" hidden="1">
      <c r="A31" s="34"/>
      <c r="B31" s="60" t="s">
        <v>16</v>
      </c>
      <c r="C31" s="26"/>
      <c r="D31" s="26"/>
      <c r="E31" s="36"/>
    </row>
    <row r="32" spans="1:5" s="2" customFormat="1" ht="18" customHeight="1">
      <c r="A32" s="28">
        <v>7</v>
      </c>
      <c r="B32" s="39" t="s">
        <v>17</v>
      </c>
      <c r="C32" s="26">
        <v>54437</v>
      </c>
      <c r="D32" s="26">
        <v>54437</v>
      </c>
      <c r="E32" s="36">
        <f t="shared" si="0"/>
        <v>1</v>
      </c>
    </row>
    <row r="33" spans="1:5" s="2" customFormat="1" ht="18" customHeight="1" hidden="1">
      <c r="A33" s="28">
        <v>8</v>
      </c>
      <c r="B33" s="39" t="s">
        <v>18</v>
      </c>
      <c r="C33" s="26"/>
      <c r="D33" s="26"/>
      <c r="E33" s="36"/>
    </row>
    <row r="34" spans="1:5" s="13" customFormat="1" ht="18" customHeight="1">
      <c r="A34" s="62" t="s">
        <v>19</v>
      </c>
      <c r="B34" s="16" t="s">
        <v>20</v>
      </c>
      <c r="C34" s="63">
        <f>C4-C10</f>
        <v>0</v>
      </c>
      <c r="D34" s="63">
        <f>D4-D10</f>
        <v>117093</v>
      </c>
      <c r="E34" s="36"/>
    </row>
    <row r="35" spans="1:5" s="2" customFormat="1" ht="25.5">
      <c r="A35" s="3" t="s">
        <v>93</v>
      </c>
      <c r="B35" s="59" t="s">
        <v>21</v>
      </c>
      <c r="C35" s="26">
        <v>34</v>
      </c>
      <c r="D35" s="26"/>
      <c r="E35" s="36">
        <v>0.33</v>
      </c>
    </row>
    <row r="36" spans="1:5" s="2" customFormat="1" ht="18" customHeight="1" hidden="1">
      <c r="A36" s="7" t="s">
        <v>22</v>
      </c>
      <c r="B36" s="8" t="s">
        <v>23</v>
      </c>
      <c r="C36" s="10"/>
      <c r="D36" s="10"/>
      <c r="E36" s="6"/>
    </row>
    <row r="38" ht="12.75">
      <c r="A38" s="17" t="s">
        <v>39</v>
      </c>
    </row>
    <row r="40" spans="1:4" ht="12.75">
      <c r="A40" s="18" t="s">
        <v>28</v>
      </c>
      <c r="B40" s="19"/>
      <c r="C40" s="4" t="s">
        <v>1</v>
      </c>
      <c r="D40" s="22" t="s">
        <v>30</v>
      </c>
    </row>
    <row r="41" spans="1:4" ht="12.75">
      <c r="A41" s="20" t="s">
        <v>0</v>
      </c>
      <c r="B41" s="19"/>
      <c r="C41" s="1"/>
      <c r="D41" s="1"/>
    </row>
    <row r="42" spans="1:4" ht="12.75">
      <c r="A42" s="21" t="s">
        <v>29</v>
      </c>
      <c r="B42" s="19"/>
      <c r="C42" s="1"/>
      <c r="D42" s="1"/>
    </row>
  </sheetData>
  <mergeCells count="2">
    <mergeCell ref="A1:E1"/>
    <mergeCell ref="A2:E2"/>
  </mergeCells>
  <printOptions/>
  <pageMargins left="0.75" right="0.75" top="1.04" bottom="0.4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/>
  <dimension ref="A1:E32"/>
  <sheetViews>
    <sheetView workbookViewId="0" topLeftCell="A3">
      <selection activeCell="B4" sqref="B4"/>
    </sheetView>
  </sheetViews>
  <sheetFormatPr defaultColWidth="9.00390625" defaultRowHeight="12.75"/>
  <cols>
    <col min="1" max="1" width="5.00390625" style="27" customWidth="1"/>
    <col min="2" max="2" width="41.00390625" style="27" customWidth="1"/>
    <col min="3" max="3" width="16.125" style="27" customWidth="1"/>
    <col min="4" max="4" width="15.25390625" style="27" customWidth="1"/>
    <col min="5" max="16384" width="9.125" style="27" customWidth="1"/>
  </cols>
  <sheetData>
    <row r="1" spans="1:5" ht="27" customHeight="1">
      <c r="A1" s="72" t="s">
        <v>59</v>
      </c>
      <c r="B1" s="72"/>
      <c r="C1" s="72"/>
      <c r="D1" s="72"/>
      <c r="E1" s="72"/>
    </row>
    <row r="2" spans="1:5" ht="58.5" customHeight="1">
      <c r="A2" s="14" t="s">
        <v>24</v>
      </c>
      <c r="B2" s="14" t="s">
        <v>2</v>
      </c>
      <c r="C2" s="14" t="s">
        <v>83</v>
      </c>
      <c r="D2" s="56" t="s">
        <v>27</v>
      </c>
      <c r="E2" s="57" t="s">
        <v>54</v>
      </c>
    </row>
    <row r="3" spans="1:5" s="43" customFormat="1" ht="12.75" customHeight="1">
      <c r="A3" s="28">
        <v>1</v>
      </c>
      <c r="B3" s="42">
        <v>2</v>
      </c>
      <c r="C3" s="42">
        <v>3</v>
      </c>
      <c r="D3" s="42">
        <v>4</v>
      </c>
      <c r="E3" s="28">
        <v>5</v>
      </c>
    </row>
    <row r="4" spans="1:5" ht="16.5" customHeight="1">
      <c r="A4" s="3" t="s">
        <v>3</v>
      </c>
      <c r="B4" s="4" t="s">
        <v>4</v>
      </c>
      <c r="C4" s="30">
        <f>SUM(C5,C8,C11,C12)</f>
        <v>1763182</v>
      </c>
      <c r="D4" s="30">
        <f>SUM(D5,D8,D11,D12)</f>
        <v>1561360</v>
      </c>
      <c r="E4" s="36">
        <f>D4/C4</f>
        <v>0.8855353559643871</v>
      </c>
    </row>
    <row r="5" spans="1:5" ht="18" customHeight="1">
      <c r="A5" s="28">
        <v>1</v>
      </c>
      <c r="B5" s="33" t="s">
        <v>60</v>
      </c>
      <c r="C5" s="26">
        <f>SUM(C6:C7)</f>
        <v>1011482</v>
      </c>
      <c r="D5" s="26">
        <f>SUM(D6:D7)</f>
        <v>1017739</v>
      </c>
      <c r="E5" s="36">
        <f>D5/C5</f>
        <v>1.006185972661896</v>
      </c>
    </row>
    <row r="6" spans="1:5" ht="18" customHeight="1">
      <c r="A6" s="50"/>
      <c r="B6" s="50" t="s">
        <v>61</v>
      </c>
      <c r="C6" s="23">
        <v>930918</v>
      </c>
      <c r="D6" s="23">
        <v>937175</v>
      </c>
      <c r="E6" s="36">
        <f>D6/C6</f>
        <v>1.0067213223935942</v>
      </c>
    </row>
    <row r="7" spans="1:5" ht="18" customHeight="1">
      <c r="A7" s="50"/>
      <c r="B7" s="50" t="s">
        <v>62</v>
      </c>
      <c r="C7" s="23">
        <v>80564</v>
      </c>
      <c r="D7" s="23">
        <v>80564</v>
      </c>
      <c r="E7" s="36"/>
    </row>
    <row r="8" spans="1:5" ht="18" customHeight="1">
      <c r="A8" s="28">
        <v>2</v>
      </c>
      <c r="B8" s="33" t="s">
        <v>63</v>
      </c>
      <c r="C8" s="26">
        <f>SUM(C9:C10)</f>
        <v>727200</v>
      </c>
      <c r="D8" s="26">
        <f>SUM(D9:D10)</f>
        <v>515378</v>
      </c>
      <c r="E8" s="36">
        <f aca="true" t="shared" si="0" ref="E8:E23">D8/C8</f>
        <v>0.7087156215621562</v>
      </c>
    </row>
    <row r="9" spans="1:5" ht="25.5" customHeight="1">
      <c r="A9" s="50"/>
      <c r="B9" s="58" t="s">
        <v>64</v>
      </c>
      <c r="C9" s="23">
        <v>697200</v>
      </c>
      <c r="D9" s="23">
        <v>486148</v>
      </c>
      <c r="E9" s="36">
        <f t="shared" si="0"/>
        <v>0.6972862880091796</v>
      </c>
    </row>
    <row r="10" spans="1:5" ht="15.75" customHeight="1">
      <c r="A10" s="40"/>
      <c r="B10" s="50" t="s">
        <v>65</v>
      </c>
      <c r="C10" s="23">
        <v>30000</v>
      </c>
      <c r="D10" s="23">
        <v>29230</v>
      </c>
      <c r="E10" s="36">
        <f t="shared" si="0"/>
        <v>0.9743333333333334</v>
      </c>
    </row>
    <row r="11" spans="1:5" ht="12.75">
      <c r="A11" s="28">
        <v>3</v>
      </c>
      <c r="B11" s="33" t="s">
        <v>66</v>
      </c>
      <c r="C11" s="26">
        <v>7500</v>
      </c>
      <c r="D11" s="26">
        <v>8286</v>
      </c>
      <c r="E11" s="36">
        <f t="shared" si="0"/>
        <v>1.1048</v>
      </c>
    </row>
    <row r="12" spans="1:5" s="17" customFormat="1" ht="18" customHeight="1">
      <c r="A12" s="28">
        <v>4</v>
      </c>
      <c r="B12" s="33" t="s">
        <v>67</v>
      </c>
      <c r="C12" s="26">
        <v>17000</v>
      </c>
      <c r="D12" s="26">
        <v>19957</v>
      </c>
      <c r="E12" s="36">
        <f t="shared" si="0"/>
        <v>1.1739411764705883</v>
      </c>
    </row>
    <row r="13" spans="1:5" s="17" customFormat="1" ht="18" customHeight="1">
      <c r="A13" s="44" t="s">
        <v>10</v>
      </c>
      <c r="B13" s="4" t="s">
        <v>94</v>
      </c>
      <c r="C13" s="45"/>
      <c r="D13" s="45">
        <v>5842</v>
      </c>
      <c r="E13" s="46"/>
    </row>
    <row r="14" spans="1:5" s="25" customFormat="1" ht="18" customHeight="1">
      <c r="A14" s="44" t="s">
        <v>19</v>
      </c>
      <c r="B14" s="17" t="s">
        <v>68</v>
      </c>
      <c r="C14" s="45">
        <f>SUM(C15,C16,C17,C18,C21,C22,C23)</f>
        <v>1763182</v>
      </c>
      <c r="D14" s="45">
        <f>SUM(D15,D16,D17,D18,D21,D22,D23)</f>
        <v>1549640</v>
      </c>
      <c r="E14" s="47">
        <f t="shared" si="0"/>
        <v>0.8788882826616878</v>
      </c>
    </row>
    <row r="15" spans="1:5" s="17" customFormat="1" ht="12.75">
      <c r="A15" s="28">
        <v>1</v>
      </c>
      <c r="B15" s="33" t="s">
        <v>69</v>
      </c>
      <c r="C15" s="26">
        <v>66900</v>
      </c>
      <c r="D15" s="26">
        <v>55715</v>
      </c>
      <c r="E15" s="41">
        <f t="shared" si="0"/>
        <v>0.8328101644245142</v>
      </c>
    </row>
    <row r="16" spans="1:5" s="38" customFormat="1" ht="12.75">
      <c r="A16" s="48">
        <v>2</v>
      </c>
      <c r="B16" s="33" t="s">
        <v>70</v>
      </c>
      <c r="C16" s="26">
        <v>422223</v>
      </c>
      <c r="D16" s="26">
        <v>291405</v>
      </c>
      <c r="E16" s="36">
        <f t="shared" si="0"/>
        <v>0.6901684654791426</v>
      </c>
    </row>
    <row r="17" spans="1:5" s="17" customFormat="1" ht="18" customHeight="1">
      <c r="A17" s="48">
        <v>3</v>
      </c>
      <c r="B17" s="33" t="s">
        <v>71</v>
      </c>
      <c r="C17" s="26">
        <v>5500</v>
      </c>
      <c r="D17" s="26">
        <v>4154</v>
      </c>
      <c r="E17" s="36">
        <f t="shared" si="0"/>
        <v>0.7552727272727273</v>
      </c>
    </row>
    <row r="18" spans="1:5" ht="18" customHeight="1">
      <c r="A18" s="48">
        <v>4</v>
      </c>
      <c r="B18" s="33" t="s">
        <v>12</v>
      </c>
      <c r="C18" s="26">
        <f>SUM(C19:C20)</f>
        <v>1003800</v>
      </c>
      <c r="D18" s="26">
        <f>SUM(D19:D20)</f>
        <v>956350</v>
      </c>
      <c r="E18" s="36">
        <f t="shared" si="0"/>
        <v>0.9527296274158199</v>
      </c>
    </row>
    <row r="19" spans="1:5" s="17" customFormat="1" ht="18" customHeight="1">
      <c r="A19" s="50"/>
      <c r="B19" s="50" t="s">
        <v>13</v>
      </c>
      <c r="C19" s="23">
        <v>845900</v>
      </c>
      <c r="D19" s="23">
        <v>831578</v>
      </c>
      <c r="E19" s="41">
        <f t="shared" si="0"/>
        <v>0.9830689206762029</v>
      </c>
    </row>
    <row r="20" spans="1:5" s="17" customFormat="1" ht="18" customHeight="1">
      <c r="A20" s="50"/>
      <c r="B20" s="50" t="s">
        <v>72</v>
      </c>
      <c r="C20" s="23">
        <v>157900</v>
      </c>
      <c r="D20" s="23">
        <v>124772</v>
      </c>
      <c r="E20" s="41">
        <f t="shared" si="0"/>
        <v>0.790196326789107</v>
      </c>
    </row>
    <row r="21" spans="1:5" s="17" customFormat="1" ht="26.25" customHeight="1">
      <c r="A21" s="48">
        <v>5</v>
      </c>
      <c r="B21" s="51" t="s">
        <v>73</v>
      </c>
      <c r="C21" s="26">
        <v>205690</v>
      </c>
      <c r="D21" s="26">
        <v>190679</v>
      </c>
      <c r="E21" s="36">
        <f t="shared" si="0"/>
        <v>0.9270212455637123</v>
      </c>
    </row>
    <row r="22" spans="1:5" s="17" customFormat="1" ht="18" customHeight="1">
      <c r="A22" s="48">
        <v>6</v>
      </c>
      <c r="B22" s="33" t="s">
        <v>74</v>
      </c>
      <c r="C22" s="26">
        <v>17300</v>
      </c>
      <c r="D22" s="26">
        <v>13856</v>
      </c>
      <c r="E22" s="36">
        <f t="shared" si="0"/>
        <v>0.8009248554913295</v>
      </c>
    </row>
    <row r="23" spans="1:5" s="17" customFormat="1" ht="18" customHeight="1">
      <c r="A23" s="48">
        <v>7</v>
      </c>
      <c r="B23" s="33" t="s">
        <v>17</v>
      </c>
      <c r="C23" s="26">
        <v>41769</v>
      </c>
      <c r="D23" s="26">
        <v>37481</v>
      </c>
      <c r="E23" s="36">
        <f t="shared" si="0"/>
        <v>0.8973401326342503</v>
      </c>
    </row>
    <row r="24" spans="1:5" s="17" customFormat="1" ht="18" customHeight="1">
      <c r="A24" s="52" t="s">
        <v>19</v>
      </c>
      <c r="B24" s="4" t="s">
        <v>92</v>
      </c>
      <c r="C24" s="30"/>
      <c r="D24" s="30">
        <v>5842</v>
      </c>
      <c r="E24" s="31"/>
    </row>
    <row r="25" spans="1:5" s="17" customFormat="1" ht="18" customHeight="1">
      <c r="A25" s="3" t="s">
        <v>93</v>
      </c>
      <c r="B25" s="4" t="s">
        <v>20</v>
      </c>
      <c r="C25" s="30">
        <f>C4-C14</f>
        <v>0</v>
      </c>
      <c r="D25" s="30">
        <f>D4-D14</f>
        <v>11720</v>
      </c>
      <c r="E25" s="36"/>
    </row>
    <row r="26" spans="1:5" s="17" customFormat="1" ht="18" customHeight="1">
      <c r="A26" s="27"/>
      <c r="B26" s="27"/>
      <c r="C26" s="27"/>
      <c r="D26" s="27"/>
      <c r="E26" s="27"/>
    </row>
    <row r="27" spans="1:5" s="17" customFormat="1" ht="18" customHeight="1">
      <c r="A27" s="27"/>
      <c r="B27" s="27"/>
      <c r="C27" s="27"/>
      <c r="D27" s="27"/>
      <c r="E27" s="27"/>
    </row>
    <row r="28" spans="1:5" s="25" customFormat="1" ht="18" customHeight="1">
      <c r="A28" s="73" t="s">
        <v>39</v>
      </c>
      <c r="B28" s="73"/>
      <c r="C28" s="73"/>
      <c r="D28" s="73"/>
      <c r="E28" s="73"/>
    </row>
    <row r="29" spans="1:5" s="25" customFormat="1" ht="18" customHeight="1">
      <c r="A29" s="27"/>
      <c r="B29" s="27"/>
      <c r="C29" s="27"/>
      <c r="D29" s="27"/>
      <c r="E29" s="27"/>
    </row>
    <row r="30" spans="1:5" s="17" customFormat="1" ht="25.5">
      <c r="A30" s="33" t="s">
        <v>28</v>
      </c>
      <c r="B30" s="33"/>
      <c r="C30" s="34" t="s">
        <v>1</v>
      </c>
      <c r="D30" s="53" t="s">
        <v>30</v>
      </c>
      <c r="E30" s="27"/>
    </row>
    <row r="31" spans="1:5" s="38" customFormat="1" ht="15" customHeight="1">
      <c r="A31" s="33" t="s">
        <v>0</v>
      </c>
      <c r="B31" s="33"/>
      <c r="C31" s="35">
        <v>124673.6</v>
      </c>
      <c r="D31" s="35"/>
      <c r="E31" s="27"/>
    </row>
    <row r="32" spans="1:5" s="17" customFormat="1" ht="15" customHeight="1">
      <c r="A32" s="49" t="s">
        <v>75</v>
      </c>
      <c r="B32" s="49"/>
      <c r="C32" s="54">
        <v>123512.88</v>
      </c>
      <c r="D32" s="54"/>
      <c r="E32" s="55"/>
    </row>
    <row r="33" ht="18" customHeight="1"/>
  </sheetData>
  <mergeCells count="2">
    <mergeCell ref="A1:E1"/>
    <mergeCell ref="A28:E28"/>
  </mergeCells>
  <printOptions/>
  <pageMargins left="0.75" right="0.75" top="1.03" bottom="0.43" header="0.17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G29"/>
  <sheetViews>
    <sheetView workbookViewId="0" topLeftCell="A1">
      <selection activeCell="C8" sqref="C8"/>
    </sheetView>
  </sheetViews>
  <sheetFormatPr defaultColWidth="9.00390625" defaultRowHeight="12.75"/>
  <cols>
    <col min="1" max="1" width="5.00390625" style="27" customWidth="1"/>
    <col min="2" max="2" width="41.00390625" style="27" customWidth="1"/>
    <col min="3" max="3" width="16.125" style="27" customWidth="1"/>
    <col min="4" max="4" width="15.25390625" style="27" customWidth="1"/>
    <col min="5" max="16384" width="9.125" style="27" customWidth="1"/>
  </cols>
  <sheetData>
    <row r="1" spans="1:5" ht="27" customHeight="1">
      <c r="A1" s="72" t="s">
        <v>76</v>
      </c>
      <c r="B1" s="72"/>
      <c r="C1" s="72"/>
      <c r="D1" s="72"/>
      <c r="E1" s="72"/>
    </row>
    <row r="2" spans="1:5" ht="58.5" customHeight="1">
      <c r="A2" s="14" t="s">
        <v>24</v>
      </c>
      <c r="B2" s="14" t="s">
        <v>2</v>
      </c>
      <c r="C2" s="14" t="s">
        <v>83</v>
      </c>
      <c r="D2" s="56" t="s">
        <v>27</v>
      </c>
      <c r="E2" s="57" t="s">
        <v>54</v>
      </c>
    </row>
    <row r="3" spans="1:5" ht="16.5" customHeight="1">
      <c r="A3" s="3" t="s">
        <v>3</v>
      </c>
      <c r="B3" s="4" t="s">
        <v>4</v>
      </c>
      <c r="C3" s="30">
        <f>SUM(C4,C7,C8)</f>
        <v>10370522</v>
      </c>
      <c r="D3" s="30">
        <f>SUM(D4,D7,D8)</f>
        <v>11037848</v>
      </c>
      <c r="E3" s="31">
        <f aca="true" t="shared" si="0" ref="E3:E22">D3/C3</f>
        <v>1.0643483519923105</v>
      </c>
    </row>
    <row r="4" spans="1:5" ht="18" customHeight="1">
      <c r="A4" s="28">
        <v>1</v>
      </c>
      <c r="B4" s="33" t="s">
        <v>60</v>
      </c>
      <c r="C4" s="26">
        <f>SUM(C5:C6)</f>
        <v>10295991</v>
      </c>
      <c r="D4" s="26">
        <f>SUM(D5:D6)</f>
        <v>10956463</v>
      </c>
      <c r="E4" s="36">
        <f t="shared" si="0"/>
        <v>1.0641484632222387</v>
      </c>
    </row>
    <row r="5" spans="1:5" ht="18" customHeight="1">
      <c r="A5" s="50"/>
      <c r="B5" s="50" t="s">
        <v>61</v>
      </c>
      <c r="C5" s="23">
        <v>7419093</v>
      </c>
      <c r="D5" s="23">
        <v>8054694</v>
      </c>
      <c r="E5" s="41">
        <f t="shared" si="0"/>
        <v>1.0856709843103463</v>
      </c>
    </row>
    <row r="6" spans="1:7" ht="24.75" customHeight="1">
      <c r="A6" s="50"/>
      <c r="B6" s="58" t="s">
        <v>77</v>
      </c>
      <c r="C6" s="23">
        <v>2876898</v>
      </c>
      <c r="D6" s="23">
        <v>2901769</v>
      </c>
      <c r="E6" s="41">
        <f t="shared" si="0"/>
        <v>1.0086450753554697</v>
      </c>
      <c r="G6" s="37"/>
    </row>
    <row r="7" spans="1:5" ht="18" customHeight="1">
      <c r="A7" s="28">
        <v>2</v>
      </c>
      <c r="B7" s="33" t="s">
        <v>67</v>
      </c>
      <c r="C7" s="26">
        <v>12119</v>
      </c>
      <c r="D7" s="26">
        <v>24018</v>
      </c>
      <c r="E7" s="36">
        <f t="shared" si="0"/>
        <v>1.9818466870203812</v>
      </c>
    </row>
    <row r="8" spans="1:5" ht="18" customHeight="1">
      <c r="A8" s="28">
        <v>3</v>
      </c>
      <c r="B8" s="33" t="s">
        <v>66</v>
      </c>
      <c r="C8" s="26">
        <v>62412</v>
      </c>
      <c r="D8" s="26">
        <v>57367</v>
      </c>
      <c r="E8" s="36">
        <f t="shared" si="0"/>
        <v>0.9191661859898738</v>
      </c>
    </row>
    <row r="9" spans="1:5" ht="18" customHeight="1">
      <c r="A9" s="3" t="s">
        <v>10</v>
      </c>
      <c r="B9" s="32" t="s">
        <v>68</v>
      </c>
      <c r="C9" s="30">
        <f>SUM(C10,C11,C13,C14,C17,C18,C19,C20,C21)</f>
        <v>10317311</v>
      </c>
      <c r="D9" s="30">
        <f>SUM(D10,D11,D13,D14,D17,D18,D19,D20,D21)</f>
        <v>10877827</v>
      </c>
      <c r="E9" s="31">
        <f t="shared" si="0"/>
        <v>1.054327721632119</v>
      </c>
    </row>
    <row r="10" spans="1:5" ht="15.75" customHeight="1">
      <c r="A10" s="28">
        <v>1</v>
      </c>
      <c r="B10" s="33" t="s">
        <v>69</v>
      </c>
      <c r="C10" s="26">
        <v>691349</v>
      </c>
      <c r="D10" s="26">
        <v>656289</v>
      </c>
      <c r="E10" s="36">
        <f t="shared" si="0"/>
        <v>0.949287552307156</v>
      </c>
    </row>
    <row r="11" spans="1:5" ht="30" customHeight="1">
      <c r="A11" s="28">
        <v>2</v>
      </c>
      <c r="B11" s="33" t="s">
        <v>70</v>
      </c>
      <c r="C11" s="26">
        <v>2407663</v>
      </c>
      <c r="D11" s="26">
        <v>2257684</v>
      </c>
      <c r="E11" s="36">
        <f t="shared" si="0"/>
        <v>0.9377076443007182</v>
      </c>
    </row>
    <row r="12" spans="1:5" ht="12.75">
      <c r="A12" s="28"/>
      <c r="B12" s="33" t="s">
        <v>78</v>
      </c>
      <c r="C12" s="26">
        <v>1639182</v>
      </c>
      <c r="D12" s="26">
        <v>1751227</v>
      </c>
      <c r="E12" s="36">
        <f t="shared" si="0"/>
        <v>1.0683542157002701</v>
      </c>
    </row>
    <row r="13" spans="1:5" s="17" customFormat="1" ht="18" customHeight="1">
      <c r="A13" s="28">
        <v>3</v>
      </c>
      <c r="B13" s="33" t="s">
        <v>71</v>
      </c>
      <c r="C13" s="26">
        <v>116722</v>
      </c>
      <c r="D13" s="26">
        <v>91509</v>
      </c>
      <c r="E13" s="36">
        <f t="shared" si="0"/>
        <v>0.7839910214012783</v>
      </c>
    </row>
    <row r="14" spans="1:5" s="25" customFormat="1" ht="18" customHeight="1">
      <c r="A14" s="28">
        <v>4</v>
      </c>
      <c r="B14" s="33" t="s">
        <v>79</v>
      </c>
      <c r="C14" s="26">
        <f>SUM(C15,C16)</f>
        <v>5673564</v>
      </c>
      <c r="D14" s="26">
        <f>SUM(D15,D16)</f>
        <v>6257077</v>
      </c>
      <c r="E14" s="36">
        <f t="shared" si="0"/>
        <v>1.1028476985542068</v>
      </c>
    </row>
    <row r="15" spans="1:5" s="17" customFormat="1" ht="12.75">
      <c r="A15" s="40"/>
      <c r="B15" s="50" t="s">
        <v>13</v>
      </c>
      <c r="C15" s="23">
        <v>5105236</v>
      </c>
      <c r="D15" s="23">
        <v>5585794</v>
      </c>
      <c r="E15" s="41">
        <f t="shared" si="0"/>
        <v>1.0941304182607816</v>
      </c>
    </row>
    <row r="16" spans="1:5" s="38" customFormat="1" ht="12.75">
      <c r="A16" s="40"/>
      <c r="B16" s="50" t="s">
        <v>80</v>
      </c>
      <c r="C16" s="23">
        <v>568328</v>
      </c>
      <c r="D16" s="23">
        <v>671283</v>
      </c>
      <c r="E16" s="41">
        <f t="shared" si="0"/>
        <v>1.1811541926493152</v>
      </c>
    </row>
    <row r="17" spans="1:5" s="17" customFormat="1" ht="27" customHeight="1">
      <c r="A17" s="28">
        <v>5</v>
      </c>
      <c r="B17" s="51" t="s">
        <v>73</v>
      </c>
      <c r="C17" s="26">
        <v>1021685</v>
      </c>
      <c r="D17" s="26">
        <v>1186170</v>
      </c>
      <c r="E17" s="36">
        <f t="shared" si="0"/>
        <v>1.1609938483975002</v>
      </c>
    </row>
    <row r="18" spans="1:5" ht="18" customHeight="1">
      <c r="A18" s="28">
        <v>6</v>
      </c>
      <c r="B18" s="33" t="s">
        <v>74</v>
      </c>
      <c r="C18" s="26">
        <v>16521</v>
      </c>
      <c r="D18" s="26">
        <v>90880</v>
      </c>
      <c r="E18" s="36">
        <f t="shared" si="0"/>
        <v>5.5008776708431695</v>
      </c>
    </row>
    <row r="19" spans="1:5" s="17" customFormat="1" ht="18" customHeight="1">
      <c r="A19" s="28">
        <v>7</v>
      </c>
      <c r="B19" s="33" t="s">
        <v>17</v>
      </c>
      <c r="C19" s="26">
        <v>377008</v>
      </c>
      <c r="D19" s="26">
        <v>321361</v>
      </c>
      <c r="E19" s="36">
        <f t="shared" si="0"/>
        <v>0.8523983575945338</v>
      </c>
    </row>
    <row r="20" spans="1:5" s="17" customFormat="1" ht="18" customHeight="1">
      <c r="A20" s="28">
        <v>8</v>
      </c>
      <c r="B20" s="33" t="s">
        <v>81</v>
      </c>
      <c r="C20" s="26">
        <v>11394</v>
      </c>
      <c r="D20" s="26">
        <v>10176</v>
      </c>
      <c r="E20" s="36">
        <f t="shared" si="0"/>
        <v>0.8931016324381253</v>
      </c>
    </row>
    <row r="21" spans="1:5" s="17" customFormat="1" ht="18" customHeight="1">
      <c r="A21" s="28">
        <v>9</v>
      </c>
      <c r="B21" s="33" t="s">
        <v>82</v>
      </c>
      <c r="C21" s="26">
        <v>1405</v>
      </c>
      <c r="D21" s="26">
        <v>6681</v>
      </c>
      <c r="E21" s="36">
        <f t="shared" si="0"/>
        <v>4.755160142348754</v>
      </c>
    </row>
    <row r="22" spans="1:5" s="17" customFormat="1" ht="18" customHeight="1">
      <c r="A22" s="3" t="s">
        <v>19</v>
      </c>
      <c r="B22" s="4" t="s">
        <v>20</v>
      </c>
      <c r="C22" s="30">
        <f>C3-C9</f>
        <v>53211</v>
      </c>
      <c r="D22" s="30">
        <f>D3-D9</f>
        <v>160021</v>
      </c>
      <c r="E22" s="31">
        <f t="shared" si="0"/>
        <v>3.0072917253951252</v>
      </c>
    </row>
    <row r="23" spans="1:5" s="17" customFormat="1" ht="18" customHeight="1">
      <c r="A23" s="27"/>
      <c r="B23" s="27"/>
      <c r="C23" s="27"/>
      <c r="D23" s="27"/>
      <c r="E23" s="27"/>
    </row>
    <row r="24" spans="1:5" s="17" customFormat="1" ht="18" customHeight="1">
      <c r="A24" s="27"/>
      <c r="B24" s="27"/>
      <c r="C24" s="27"/>
      <c r="D24" s="27"/>
      <c r="E24" s="27"/>
    </row>
    <row r="25" spans="1:5" s="17" customFormat="1" ht="18" customHeight="1">
      <c r="A25" s="73" t="s">
        <v>39</v>
      </c>
      <c r="B25" s="73"/>
      <c r="C25" s="73"/>
      <c r="D25" s="73"/>
      <c r="E25" s="73"/>
    </row>
    <row r="26" spans="1:5" s="17" customFormat="1" ht="18" customHeight="1">
      <c r="A26" s="27"/>
      <c r="B26" s="27"/>
      <c r="C26" s="27"/>
      <c r="D26" s="27"/>
      <c r="E26" s="27"/>
    </row>
    <row r="27" spans="1:5" s="25" customFormat="1" ht="27" customHeight="1">
      <c r="A27" s="33" t="s">
        <v>28</v>
      </c>
      <c r="B27" s="33"/>
      <c r="C27" s="34" t="s">
        <v>1</v>
      </c>
      <c r="D27" s="39" t="s">
        <v>30</v>
      </c>
      <c r="E27" s="27"/>
    </row>
    <row r="28" spans="1:5" s="25" customFormat="1" ht="18" customHeight="1">
      <c r="A28" s="33" t="s">
        <v>0</v>
      </c>
      <c r="B28" s="33"/>
      <c r="C28" s="35">
        <v>2895138</v>
      </c>
      <c r="D28" s="35">
        <v>197195</v>
      </c>
      <c r="E28" s="27"/>
    </row>
    <row r="29" spans="1:5" s="17" customFormat="1" ht="12.75">
      <c r="A29" s="33" t="s">
        <v>75</v>
      </c>
      <c r="B29" s="33"/>
      <c r="C29" s="35">
        <v>271815</v>
      </c>
      <c r="D29" s="35">
        <v>1820</v>
      </c>
      <c r="E29" s="27"/>
    </row>
  </sheetData>
  <mergeCells count="2">
    <mergeCell ref="A1:E1"/>
    <mergeCell ref="A25:E25"/>
  </mergeCells>
  <printOptions/>
  <pageMargins left="0.75" right="0.75" top="0.91" bottom="0.43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2009-03-10T08:28:44Z</cp:lastPrinted>
  <dcterms:created xsi:type="dcterms:W3CDTF">1997-02-26T13:46:56Z</dcterms:created>
  <dcterms:modified xsi:type="dcterms:W3CDTF">2009-03-10T11:56:48Z</dcterms:modified>
  <cp:category/>
  <cp:version/>
  <cp:contentType/>
  <cp:contentStatus/>
</cp:coreProperties>
</file>