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80" windowWidth="9690" windowHeight="6480" tabRatio="621" activeTab="8"/>
  </bookViews>
  <sheets>
    <sheet name="Zał. 2" sheetId="1" r:id="rId1"/>
    <sheet name="zał. nr 3" sheetId="2" r:id="rId2"/>
    <sheet name="zał. nr 4 " sheetId="3" r:id="rId3"/>
    <sheet name="zał. nr 5" sheetId="4" r:id="rId4"/>
    <sheet name="zał. 6" sheetId="5" r:id="rId5"/>
    <sheet name="zał. 7" sheetId="6" r:id="rId6"/>
    <sheet name="zał. 8" sheetId="7" r:id="rId7"/>
    <sheet name="zał. 9" sheetId="8" r:id="rId8"/>
    <sheet name="zał. 10" sheetId="9" r:id="rId9"/>
  </sheets>
  <definedNames>
    <definedName name="_xlnm.Print_Titles" localSheetId="5">'zał. 7'!$A:$B,'zał. 7'!$4:$5</definedName>
    <definedName name="_xlnm.Print_Titles" localSheetId="6">'zał. 8'!$A:$A,'zał. 8'!$4:$4</definedName>
    <definedName name="_xlnm.Print_Titles" localSheetId="7">'zał. 9'!$A:$A,'zał. 9'!$3:$5</definedName>
  </definedNames>
  <calcPr fullCalcOnLoad="1" fullPrecision="0"/>
</workbook>
</file>

<file path=xl/sharedStrings.xml><?xml version="1.0" encoding="utf-8"?>
<sst xmlns="http://schemas.openxmlformats.org/spreadsheetml/2006/main" count="598" uniqueCount="292">
  <si>
    <t>Plan</t>
  </si>
  <si>
    <t>Wykonanie</t>
  </si>
  <si>
    <t>w tym</t>
  </si>
  <si>
    <t>Razem</t>
  </si>
  <si>
    <t>Ogółem</t>
  </si>
  <si>
    <t>S.P Nr 6</t>
  </si>
  <si>
    <t>SP Nr 10</t>
  </si>
  <si>
    <t>SP Nr 17</t>
  </si>
  <si>
    <t>SP Nr 16</t>
  </si>
  <si>
    <t>SP Nr 18</t>
  </si>
  <si>
    <t>SP Nr 20</t>
  </si>
  <si>
    <t>SP Nr 21</t>
  </si>
  <si>
    <t>SP Nr 23</t>
  </si>
  <si>
    <t>SP Nr 26</t>
  </si>
  <si>
    <t>SP Nr 28</t>
  </si>
  <si>
    <t>SP Nr 29</t>
  </si>
  <si>
    <t>SP Nr 33</t>
  </si>
  <si>
    <t>SP Nr 34</t>
  </si>
  <si>
    <t>SP Nr 35</t>
  </si>
  <si>
    <t>SP Nr 37</t>
  </si>
  <si>
    <t>SP Nr 39</t>
  </si>
  <si>
    <t>SP Nr 40</t>
  </si>
  <si>
    <t>G.13</t>
  </si>
  <si>
    <t>§ 4110</t>
  </si>
  <si>
    <t>§ 4120</t>
  </si>
  <si>
    <t>§ 4260</t>
  </si>
  <si>
    <t>SP/Gimn.</t>
  </si>
  <si>
    <t>Gim.dla dor</t>
  </si>
  <si>
    <t xml:space="preserve">Razem </t>
  </si>
  <si>
    <t>SP</t>
  </si>
  <si>
    <t>"O"</t>
  </si>
  <si>
    <t>Gimn.</t>
  </si>
  <si>
    <t xml:space="preserve">       Liczba  uczniów </t>
  </si>
  <si>
    <t xml:space="preserve">          Liczba oddziałów</t>
  </si>
  <si>
    <t xml:space="preserve">SP  </t>
  </si>
  <si>
    <t xml:space="preserve">Ogółem </t>
  </si>
  <si>
    <t>Obsł.</t>
  </si>
  <si>
    <t xml:space="preserve">          Z a  t r u d n i e n i e</t>
  </si>
  <si>
    <t>uczn.</t>
  </si>
  <si>
    <t>uczestn.</t>
  </si>
  <si>
    <t>pełnopł.</t>
  </si>
  <si>
    <t>inne</t>
  </si>
  <si>
    <t>ilość osób</t>
  </si>
  <si>
    <t>limit</t>
  </si>
  <si>
    <t>§ 4010</t>
  </si>
  <si>
    <t>SP Nr 13</t>
  </si>
  <si>
    <t>MOPS</t>
  </si>
  <si>
    <t>prac.</t>
  </si>
  <si>
    <t>§ 4040</t>
  </si>
  <si>
    <t>§ 4270</t>
  </si>
  <si>
    <t>Gimnazjum Nr 1</t>
  </si>
  <si>
    <t>G 1</t>
  </si>
  <si>
    <t>Gimnazjum Nr 3</t>
  </si>
  <si>
    <t>G 3</t>
  </si>
  <si>
    <t>Gimnazjum Nr 4</t>
  </si>
  <si>
    <t>G 4</t>
  </si>
  <si>
    <t>G 10</t>
  </si>
  <si>
    <t>Gimnazjum Nr 11</t>
  </si>
  <si>
    <t>G 11</t>
  </si>
  <si>
    <t>G 23</t>
  </si>
  <si>
    <t>G 24</t>
  </si>
  <si>
    <t>G 13</t>
  </si>
  <si>
    <t>Gimn.dla prac.</t>
  </si>
  <si>
    <t>W tym</t>
  </si>
  <si>
    <t>Rozdział 80110 - gimnazja</t>
  </si>
  <si>
    <t>Rozdział 85401- Świetlice szkolne</t>
  </si>
  <si>
    <t>§ 6060</t>
  </si>
  <si>
    <t>§ 6050</t>
  </si>
  <si>
    <t>G 2</t>
  </si>
  <si>
    <t>G 5</t>
  </si>
  <si>
    <t>G 6</t>
  </si>
  <si>
    <t>G 7</t>
  </si>
  <si>
    <t>G 8</t>
  </si>
  <si>
    <t>G 9</t>
  </si>
  <si>
    <t>G 12</t>
  </si>
  <si>
    <t>G 14</t>
  </si>
  <si>
    <t>G 15</t>
  </si>
  <si>
    <t>G 16</t>
  </si>
  <si>
    <t>G 17</t>
  </si>
  <si>
    <t>G 18</t>
  </si>
  <si>
    <t>G 19</t>
  </si>
  <si>
    <t>G 20</t>
  </si>
  <si>
    <t>SP Nr 6</t>
  </si>
  <si>
    <t>Nauczanie indywidualne</t>
  </si>
  <si>
    <t>Żywienie w szkołach w tym:</t>
  </si>
  <si>
    <t>Świetlca</t>
  </si>
  <si>
    <t>plan</t>
  </si>
  <si>
    <t>ZSSOg</t>
  </si>
  <si>
    <t xml:space="preserve">Nauczyciele razem </t>
  </si>
  <si>
    <t>Rozdział 80101 - szkoły  podstawowe</t>
  </si>
  <si>
    <t>ZS Nr 2</t>
  </si>
  <si>
    <t>ZS Nr 5</t>
  </si>
  <si>
    <t>ZS Nr 6</t>
  </si>
  <si>
    <t>ZS Nr 7</t>
  </si>
  <si>
    <t>ZS Nr 9</t>
  </si>
  <si>
    <t>ZS Nr 10</t>
  </si>
  <si>
    <t>ZS Nr 11</t>
  </si>
  <si>
    <t>ZS Nr 12</t>
  </si>
  <si>
    <t>ZS Nr 13</t>
  </si>
  <si>
    <t>ZS Nr 14</t>
  </si>
  <si>
    <t>ZS Nr 15</t>
  </si>
  <si>
    <t>ZSOg.Nr 3</t>
  </si>
  <si>
    <t>ZSSOg.</t>
  </si>
  <si>
    <t>ZSOg.Nr 6</t>
  </si>
  <si>
    <t>ZSOg.Nr 5</t>
  </si>
  <si>
    <t>ZSOg.Nr 4</t>
  </si>
  <si>
    <t>ZSOg.Nr 2</t>
  </si>
  <si>
    <t>ZSOg.Nr 1</t>
  </si>
  <si>
    <t>ZSOg Nr 6</t>
  </si>
  <si>
    <t>ZSOg Nr 5</t>
  </si>
  <si>
    <t>ZSOg Nr 3</t>
  </si>
  <si>
    <t>ZSOg Nr 4</t>
  </si>
  <si>
    <t>ZSZ Nr 1</t>
  </si>
  <si>
    <t>ZSOg Nr 2</t>
  </si>
  <si>
    <t>ZSOg Nr 1</t>
  </si>
  <si>
    <t>Etaty N+A+O</t>
  </si>
  <si>
    <t>S</t>
  </si>
  <si>
    <t>K</t>
  </si>
  <si>
    <t>M</t>
  </si>
  <si>
    <t>D</t>
  </si>
  <si>
    <t>Adm.</t>
  </si>
  <si>
    <t>Pedagodzy</t>
  </si>
  <si>
    <t>Psycholodzy</t>
  </si>
  <si>
    <t>ilość godzin tygodn</t>
  </si>
  <si>
    <t>Rozdział 80148- Stołówki szkolne</t>
  </si>
  <si>
    <t>Rozdział 80103 Oddziały "O"  w szkołach  podstawowych</t>
  </si>
  <si>
    <t>ZWE Nr 1</t>
  </si>
  <si>
    <t>Jednostka organizacyjna</t>
  </si>
  <si>
    <t>Nr. plac.</t>
  </si>
  <si>
    <t>Średnia liczba uczniów</t>
  </si>
  <si>
    <t>Koszt 1 ucznia</t>
  </si>
  <si>
    <t>Plan wydatków</t>
  </si>
  <si>
    <t>Razem wyk. wydatków</t>
  </si>
  <si>
    <t>% wykon.</t>
  </si>
  <si>
    <t>Pozostałe wydatki rzeczowe</t>
  </si>
  <si>
    <t xml:space="preserve">ZESTAWIENIE WYKONANIA JEDNOSTKOWYCH PLANÓW FINANSOWYCH SZKÓŁ PODSTAWOWYCH za 2008 rok </t>
  </si>
  <si>
    <t>Załącznik nr 2</t>
  </si>
  <si>
    <t>ZESTAWIENIE WYKONANIA JEDNOSTKOWYCH PLANÓW FINANSOWYCH GIMNAZJÓW za 2008 rok</t>
  </si>
  <si>
    <t>Załącznik nr 3</t>
  </si>
  <si>
    <t>Załącznik nr 4</t>
  </si>
  <si>
    <t>ZESTAWIENIE WYKONANIA JEDNOSTKOWYCH PLANÓW FINANSOWYCH ODDZIAŁÓW  "O"                                                                                    W SZKOŁACH PODSTAWOWYCH za 2008 rok</t>
  </si>
  <si>
    <t>ZESTAWIENIE WYKONANIA JEDNOSTKOWYCH PLANÓW FINANSOWYCH STOŁÓWEK SZKOLNYCH za 2008rok.</t>
  </si>
  <si>
    <t>Załącznik nr 5</t>
  </si>
  <si>
    <t>ZESTAWIENIE WYKONANIA JEDNOSTKOWYCH PLANÓW FINANSOWYCH  ŚWIETLIC SZKOLNYCH za 2008rok.</t>
  </si>
  <si>
    <t>Załącznik nr 6</t>
  </si>
  <si>
    <t>ZESTAWIENIE WYKONANIA ZADAŃ RZECZOWYCH SZKÓŁ PODSTAWOWYCH I GIMNAZJÓW ZA 2008 ROK</t>
  </si>
  <si>
    <t>Załącznik nr 7</t>
  </si>
  <si>
    <t>Nazwa placówki</t>
  </si>
  <si>
    <t>§4260</t>
  </si>
  <si>
    <t>§6050</t>
  </si>
  <si>
    <t>Zespól Szkół Ogólnokształcącyc Nr 6</t>
  </si>
  <si>
    <t>Zespół Szkół Specjalnych nr 17</t>
  </si>
  <si>
    <t>Ośrodek Szkolno-Wych Nr 1</t>
  </si>
  <si>
    <t>Szkoły Podstaw.Specj          80102</t>
  </si>
  <si>
    <t>Gimnazja Specjalne             80111</t>
  </si>
  <si>
    <t>I   LO</t>
  </si>
  <si>
    <t>II  LO</t>
  </si>
  <si>
    <t>III LO</t>
  </si>
  <si>
    <t>IV LO</t>
  </si>
  <si>
    <t>V  LO</t>
  </si>
  <si>
    <t>VI LO</t>
  </si>
  <si>
    <t>VII LO</t>
  </si>
  <si>
    <t>VIII LO</t>
  </si>
  <si>
    <t>IX  LO</t>
  </si>
  <si>
    <t>X   LO</t>
  </si>
  <si>
    <t>XII  LO</t>
  </si>
  <si>
    <t>XIII LO</t>
  </si>
  <si>
    <t>XIV LO</t>
  </si>
  <si>
    <t>Kolegium Miejskie</t>
  </si>
  <si>
    <t>Licea ogólnokształcące   80120</t>
  </si>
  <si>
    <t>Spec.Ośrodek Szk-Wych Nr 2</t>
  </si>
  <si>
    <t>Licea ogólnokształcące  specjalne      80121</t>
  </si>
  <si>
    <t>Zespół Szkól  Adm.Ekonomicznych</t>
  </si>
  <si>
    <t>Zespół Szkół Chłodniczych i Elektronicznych</t>
  </si>
  <si>
    <t>Zespół Szkół Usługowych</t>
  </si>
  <si>
    <t>Zespół Szkół Budownictwa Okrętowego</t>
  </si>
  <si>
    <t>Zespół Szkół Zawodowych Nr 1</t>
  </si>
  <si>
    <t>Licea Profilowane               80123</t>
  </si>
  <si>
    <t>Zesp.Sz.Ad.Ekonomicznych</t>
  </si>
  <si>
    <t>Zespół Szkół Budowlanych</t>
  </si>
  <si>
    <t>Zespół Szkół Hotelarsko-Gastronom.</t>
  </si>
  <si>
    <t>Zespół Szkół Mechanicznych</t>
  </si>
  <si>
    <t>Zespół Szkół Budown.Okręt.</t>
  </si>
  <si>
    <t>Zespół Szkół Zawodowych Nr 2</t>
  </si>
  <si>
    <t>Technikum Transportowe</t>
  </si>
  <si>
    <t>Szkoły Zawodowe                80130</t>
  </si>
  <si>
    <t>Szkoła Muzyczna                80132</t>
  </si>
  <si>
    <t>Zespól Szkól Specjalnych Nr 17</t>
  </si>
  <si>
    <t>Specjalny Ośrodek Szkolno-Wych Nr 1</t>
  </si>
  <si>
    <t>Specjalny Ośrodek Szkolno-Wych Nr 2</t>
  </si>
  <si>
    <t>Szkoły zawodowe specjalne 80134</t>
  </si>
  <si>
    <t>Zespól Szkół Budownictwa Okrętowego 80140</t>
  </si>
  <si>
    <t>Gdyński Ośrodek Dokszt.Nauczycieli   80141</t>
  </si>
  <si>
    <t>Zespół Szkół Specjalnych Nr 17   - 80148</t>
  </si>
  <si>
    <t>Zespół Szkół Specjalnych Nr 17   - 85401</t>
  </si>
  <si>
    <t>Spec.Ośrodek Szk-Wych Nr 1</t>
  </si>
  <si>
    <t>Specj.Ośr.Szk.Wych   85403</t>
  </si>
  <si>
    <t>Poradnia Psych-Pedagog Nr 1</t>
  </si>
  <si>
    <t>Poradnia Psych-Pedagog Nr 2</t>
  </si>
  <si>
    <t>Poradnia Psych-Pedagog Nr 3</t>
  </si>
  <si>
    <t>Poradnia Psych-Pedagog 85406</t>
  </si>
  <si>
    <t>Młodzieżowy Dom Kultury   85407</t>
  </si>
  <si>
    <t>Internaty i bursy szkolne 85410</t>
  </si>
  <si>
    <t>Szkolne Schronisko Młodzieżowe 85417</t>
  </si>
  <si>
    <t>razem</t>
  </si>
  <si>
    <t>Placówka</t>
  </si>
  <si>
    <t>zatrudnienie</t>
  </si>
  <si>
    <t>Realizacja programu</t>
  </si>
  <si>
    <t>realizacja programu</t>
  </si>
  <si>
    <t>etaty pedagogiczne w tym</t>
  </si>
  <si>
    <t>adm.</t>
  </si>
  <si>
    <t>obsługa</t>
  </si>
  <si>
    <t>podstawy programowe</t>
  </si>
  <si>
    <t>stażysci</t>
  </si>
  <si>
    <t>kontrakt</t>
  </si>
  <si>
    <t>mian.</t>
  </si>
  <si>
    <t>dyplom.</t>
  </si>
  <si>
    <t>klasy  dwujęzyczne</t>
  </si>
  <si>
    <t>klasy IB</t>
  </si>
  <si>
    <t>nauczanie indywidualne</t>
  </si>
  <si>
    <t>pozostałe biblioteka pedagodzy</t>
  </si>
  <si>
    <t>Zespól Szkół Usługowych</t>
  </si>
  <si>
    <t>Zesp.Sz.Budowlanych</t>
  </si>
  <si>
    <t>RAZEM  801</t>
  </si>
  <si>
    <t>ZESTAWIENIE WYKONANIA ZADAŃ RZECZOWYCH SZKÓŁ PONADPODSTAWOWYCH I PLACÓWEK EDUKACYJNO - WYCHOWAWCZYCH ZA 2008 ROK</t>
  </si>
  <si>
    <t>Plan 2008</t>
  </si>
  <si>
    <t>średnia ilość ucz.</t>
  </si>
  <si>
    <t>miesięczny koszt ucznia</t>
  </si>
  <si>
    <t>Wykonanie wydatków ogółem</t>
  </si>
  <si>
    <t>ZESTAWIENIE WYKONANIA PLANÓW FINANSOWYCH SZKÓŁ PONADPODSTAWOWYCH I PLACÓWEK EDUKACYJNO - WYCHOWAWCZYCH ZA 2008 ROK</t>
  </si>
  <si>
    <t>RAZEM</t>
  </si>
  <si>
    <t>Razem,  w tym</t>
  </si>
  <si>
    <t>liczba uczniów ogółem</t>
  </si>
  <si>
    <t>liczba oddziałów</t>
  </si>
  <si>
    <t>program poza minimum</t>
  </si>
  <si>
    <t>Liczba oddziałów</t>
  </si>
  <si>
    <t>Załącznik nr 8</t>
  </si>
  <si>
    <t>Załącznik nr 9</t>
  </si>
  <si>
    <t>Załącznik nr 10</t>
  </si>
  <si>
    <t>Dotacja</t>
  </si>
  <si>
    <t>Sprawozdanie z wykonania planu rzeczowo - finansowego przedszkoli za 2008 r.</t>
  </si>
  <si>
    <t>Liczba dzieci ogół.</t>
  </si>
  <si>
    <t>w tym poza mini.</t>
  </si>
  <si>
    <t>Ogółem żywionych</t>
  </si>
  <si>
    <t>Stan zatrudnienia</t>
  </si>
  <si>
    <t xml:space="preserve">Dotacja             </t>
  </si>
  <si>
    <t>Koszt dziecka</t>
  </si>
  <si>
    <t>Ogół.</t>
  </si>
  <si>
    <t>Naucz.</t>
  </si>
  <si>
    <t>Admini.</t>
  </si>
  <si>
    <t>Obsłu.</t>
  </si>
  <si>
    <t>Przedszkole 4</t>
  </si>
  <si>
    <t>Przedszkole 5</t>
  </si>
  <si>
    <t>Przedszkole 6</t>
  </si>
  <si>
    <t>Przedszkole 7</t>
  </si>
  <si>
    <t>Przedszkole 8</t>
  </si>
  <si>
    <t>Przedszkole 9</t>
  </si>
  <si>
    <t>Przedszkole 11</t>
  </si>
  <si>
    <t>Przedszkole 13</t>
  </si>
  <si>
    <t>Przedszkole 14</t>
  </si>
  <si>
    <t>Przedszkole 15</t>
  </si>
  <si>
    <t>Przedszkole 16</t>
  </si>
  <si>
    <t>Przedszkole 18</t>
  </si>
  <si>
    <t>Przedszkole 19</t>
  </si>
  <si>
    <t>Przedszkole 21</t>
  </si>
  <si>
    <t>Przedszkole 22</t>
  </si>
  <si>
    <t>Przedszkole 23</t>
  </si>
  <si>
    <t>Przedszkole 24</t>
  </si>
  <si>
    <t>Przedszkole 25</t>
  </si>
  <si>
    <t>Przedszkole 26</t>
  </si>
  <si>
    <t>Przedszkole 27</t>
  </si>
  <si>
    <t>Przedszkole 28</t>
  </si>
  <si>
    <t>Przedszkole 29</t>
  </si>
  <si>
    <t>Przedszkole 30</t>
  </si>
  <si>
    <t>Przedszkole 31</t>
  </si>
  <si>
    <t>Przedszkole 32</t>
  </si>
  <si>
    <t>Przedszkole 35</t>
  </si>
  <si>
    <t>Przedszkole 36</t>
  </si>
  <si>
    <t>Przedszkole 42</t>
  </si>
  <si>
    <t>Przedszkole 43</t>
  </si>
  <si>
    <t>Przedszkole 44</t>
  </si>
  <si>
    <t>Przedszkole 46</t>
  </si>
  <si>
    <t>Przedszkole 47</t>
  </si>
  <si>
    <t>Przedszkole 48</t>
  </si>
  <si>
    <t>Przedszkole 49</t>
  </si>
  <si>
    <t>Przedszkole 50</t>
  </si>
  <si>
    <t>Przedszkole 51</t>
  </si>
  <si>
    <t>Przedszkole 52</t>
  </si>
  <si>
    <t>RAZEM:</t>
  </si>
  <si>
    <t>Socrates Ps 16</t>
  </si>
  <si>
    <r>
      <t xml:space="preserve">Dotacja </t>
    </r>
    <r>
      <rPr>
        <b/>
        <sz val="7"/>
        <rFont val="Arial"/>
        <family val="0"/>
      </rPr>
      <t>§</t>
    </r>
    <r>
      <rPr>
        <b/>
        <sz val="7"/>
        <rFont val="Arial CE"/>
        <family val="0"/>
      </rPr>
      <t xml:space="preserve"> 6210 </t>
    </r>
  </si>
  <si>
    <t>Nr placówki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</si>
</sst>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0.0%"/>
    <numFmt numFmtId="170" formatCode="#,##0.0000"/>
    <numFmt numFmtId="171" formatCode="#,##0.00000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sz val="9"/>
      <name val="Arial CE"/>
      <family val="2"/>
    </font>
    <font>
      <b/>
      <i/>
      <sz val="9"/>
      <name val="Arial CE"/>
      <family val="2"/>
    </font>
    <font>
      <sz val="8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color indexed="8"/>
      <name val="Arial CE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name val="Arial CE"/>
      <family val="0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7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7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4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3" fontId="27" fillId="0" borderId="0" xfId="0" applyNumberFormat="1" applyFont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3" fontId="32" fillId="0" borderId="1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3" fontId="30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3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67" fontId="17" fillId="0" borderId="0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7" fontId="1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/>
    </xf>
    <xf numFmtId="0" fontId="32" fillId="0" borderId="1" xfId="0" applyFont="1" applyBorder="1" applyAlignment="1">
      <alignment horizontal="center"/>
    </xf>
    <xf numFmtId="3" fontId="32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/>
    </xf>
    <xf numFmtId="3" fontId="33" fillId="0" borderId="0" xfId="0" applyNumberFormat="1" applyFont="1" applyAlignment="1">
      <alignment/>
    </xf>
    <xf numFmtId="3" fontId="27" fillId="0" borderId="1" xfId="0" applyNumberFormat="1" applyFont="1" applyBorder="1" applyAlignment="1">
      <alignment/>
    </xf>
    <xf numFmtId="3" fontId="32" fillId="0" borderId="1" xfId="0" applyNumberFormat="1" applyFont="1" applyFill="1" applyBorder="1" applyAlignment="1">
      <alignment/>
    </xf>
    <xf numFmtId="3" fontId="28" fillId="0" borderId="1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3" fontId="27" fillId="0" borderId="1" xfId="0" applyNumberFormat="1" applyFont="1" applyFill="1" applyBorder="1" applyAlignment="1">
      <alignment/>
    </xf>
    <xf numFmtId="3" fontId="32" fillId="0" borderId="2" xfId="0" applyNumberFormat="1" applyFont="1" applyBorder="1" applyAlignment="1">
      <alignment horizontal="center"/>
    </xf>
    <xf numFmtId="3" fontId="32" fillId="0" borderId="3" xfId="0" applyNumberFormat="1" applyFont="1" applyBorder="1" applyAlignment="1">
      <alignment/>
    </xf>
    <xf numFmtId="3" fontId="32" fillId="0" borderId="2" xfId="0" applyNumberFormat="1" applyFont="1" applyBorder="1" applyAlignment="1">
      <alignment/>
    </xf>
    <xf numFmtId="0" fontId="27" fillId="0" borderId="3" xfId="0" applyFont="1" applyBorder="1" applyAlignment="1">
      <alignment horizontal="left"/>
    </xf>
    <xf numFmtId="3" fontId="27" fillId="0" borderId="2" xfId="0" applyNumberFormat="1" applyFont="1" applyBorder="1" applyAlignment="1">
      <alignment/>
    </xf>
    <xf numFmtId="3" fontId="27" fillId="0" borderId="3" xfId="0" applyNumberFormat="1" applyFont="1" applyBorder="1" applyAlignment="1">
      <alignment/>
    </xf>
    <xf numFmtId="1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/>
    </xf>
    <xf numFmtId="4" fontId="16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10" fontId="32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169" fontId="32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center" wrapText="1"/>
    </xf>
    <xf numFmtId="10" fontId="27" fillId="0" borderId="1" xfId="0" applyNumberFormat="1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9" fontId="27" fillId="0" borderId="1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27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0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9" fontId="0" fillId="0" borderId="0" xfId="19" applyBorder="1" applyAlignment="1">
      <alignment/>
    </xf>
    <xf numFmtId="9" fontId="23" fillId="0" borderId="0" xfId="19" applyFont="1" applyAlignment="1">
      <alignment/>
    </xf>
    <xf numFmtId="9" fontId="26" fillId="0" borderId="0" xfId="19" applyFont="1" applyAlignment="1">
      <alignment/>
    </xf>
    <xf numFmtId="9" fontId="16" fillId="0" borderId="0" xfId="19" applyFont="1" applyAlignment="1">
      <alignment/>
    </xf>
    <xf numFmtId="9" fontId="0" fillId="0" borderId="0" xfId="19" applyAlignment="1">
      <alignment/>
    </xf>
    <xf numFmtId="9" fontId="16" fillId="0" borderId="0" xfId="19" applyFont="1" applyBorder="1" applyAlignment="1">
      <alignment/>
    </xf>
    <xf numFmtId="9" fontId="19" fillId="0" borderId="0" xfId="19" applyFont="1" applyFill="1" applyBorder="1" applyAlignment="1">
      <alignment/>
    </xf>
    <xf numFmtId="9" fontId="15" fillId="0" borderId="0" xfId="19" applyFont="1" applyBorder="1" applyAlignment="1">
      <alignment/>
    </xf>
    <xf numFmtId="9" fontId="10" fillId="0" borderId="0" xfId="19" applyFont="1" applyBorder="1" applyAlignment="1">
      <alignment/>
    </xf>
    <xf numFmtId="169" fontId="32" fillId="0" borderId="1" xfId="19" applyNumberFormat="1" applyFont="1" applyBorder="1" applyAlignment="1">
      <alignment/>
    </xf>
    <xf numFmtId="169" fontId="27" fillId="0" borderId="1" xfId="19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5" fillId="0" borderId="1" xfId="0" applyFont="1" applyBorder="1" applyAlignment="1">
      <alignment horizontal="center" wrapText="1"/>
    </xf>
    <xf numFmtId="167" fontId="1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32" fillId="0" borderId="0" xfId="0" applyFont="1" applyFill="1" applyAlignment="1">
      <alignment horizontal="right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10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15" fillId="0" borderId="1" xfId="0" applyNumberFormat="1" applyFont="1" applyFill="1" applyBorder="1" applyAlignment="1">
      <alignment horizontal="center" wrapText="1"/>
    </xf>
    <xf numFmtId="4" fontId="15" fillId="0" borderId="2" xfId="0" applyNumberFormat="1" applyFont="1" applyFill="1" applyBorder="1" applyAlignment="1">
      <alignment horizontal="center" wrapText="1"/>
    </xf>
    <xf numFmtId="167" fontId="15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7" fontId="15" fillId="0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7" fontId="15" fillId="0" borderId="1" xfId="0" applyNumberFormat="1" applyFont="1" applyFill="1" applyBorder="1" applyAlignment="1">
      <alignment horizontal="left"/>
    </xf>
    <xf numFmtId="3" fontId="14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/>
    </xf>
    <xf numFmtId="3" fontId="31" fillId="0" borderId="3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/>
    </xf>
    <xf numFmtId="1" fontId="15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1" xfId="0" applyNumberFormat="1" applyFont="1" applyFill="1" applyBorder="1" applyAlignment="1">
      <alignment/>
    </xf>
    <xf numFmtId="167" fontId="14" fillId="0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left"/>
    </xf>
    <xf numFmtId="167" fontId="15" fillId="0" borderId="1" xfId="0" applyNumberFormat="1" applyFont="1" applyFill="1" applyBorder="1" applyAlignment="1">
      <alignment/>
    </xf>
    <xf numFmtId="4" fontId="15" fillId="0" borderId="1" xfId="0" applyNumberFormat="1" applyFont="1" applyFill="1" applyBorder="1" applyAlignment="1">
      <alignment/>
    </xf>
    <xf numFmtId="167" fontId="16" fillId="0" borderId="1" xfId="0" applyNumberFormat="1" applyFont="1" applyFill="1" applyBorder="1" applyAlignment="1">
      <alignment/>
    </xf>
    <xf numFmtId="167" fontId="10" fillId="0" borderId="1" xfId="0" applyNumberFormat="1" applyFont="1" applyFill="1" applyBorder="1" applyAlignment="1">
      <alignment/>
    </xf>
    <xf numFmtId="167" fontId="16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32" fillId="0" borderId="0" xfId="0" applyNumberFormat="1" applyFont="1" applyAlignment="1">
      <alignment/>
    </xf>
    <xf numFmtId="0" fontId="30" fillId="0" borderId="1" xfId="0" applyFont="1" applyBorder="1" applyAlignment="1">
      <alignment/>
    </xf>
    <xf numFmtId="167" fontId="32" fillId="0" borderId="1" xfId="0" applyNumberFormat="1" applyFont="1" applyBorder="1" applyAlignment="1">
      <alignment/>
    </xf>
    <xf numFmtId="0" fontId="31" fillId="0" borderId="1" xfId="0" applyFont="1" applyFill="1" applyBorder="1" applyAlignment="1">
      <alignment/>
    </xf>
    <xf numFmtId="167" fontId="27" fillId="0" borderId="1" xfId="0" applyNumberFormat="1" applyFont="1" applyBorder="1" applyAlignment="1">
      <alignment/>
    </xf>
    <xf numFmtId="0" fontId="30" fillId="0" borderId="1" xfId="0" applyFont="1" applyFill="1" applyBorder="1" applyAlignment="1">
      <alignment/>
    </xf>
    <xf numFmtId="0" fontId="31" fillId="0" borderId="1" xfId="0" applyFont="1" applyFill="1" applyBorder="1" applyAlignment="1">
      <alignment wrapText="1"/>
    </xf>
    <xf numFmtId="3" fontId="27" fillId="0" borderId="1" xfId="0" applyNumberFormat="1" applyFont="1" applyFill="1" applyBorder="1" applyAlignment="1">
      <alignment wrapText="1"/>
    </xf>
    <xf numFmtId="3" fontId="27" fillId="0" borderId="1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3" fontId="31" fillId="0" borderId="1" xfId="0" applyNumberFormat="1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7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1" xfId="0" applyFont="1" applyFill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4" fontId="32" fillId="0" borderId="1" xfId="0" applyNumberFormat="1" applyFont="1" applyBorder="1" applyAlignment="1">
      <alignment horizontal="right"/>
    </xf>
    <xf numFmtId="4" fontId="27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4" fontId="32" fillId="0" borderId="1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32" fillId="0" borderId="0" xfId="0" applyNumberFormat="1" applyFont="1" applyAlignment="1">
      <alignment/>
    </xf>
    <xf numFmtId="4" fontId="27" fillId="0" borderId="2" xfId="0" applyNumberFormat="1" applyFont="1" applyBorder="1" applyAlignment="1">
      <alignment horizontal="right"/>
    </xf>
    <xf numFmtId="167" fontId="32" fillId="0" borderId="2" xfId="0" applyNumberFormat="1" applyFont="1" applyBorder="1" applyAlignment="1">
      <alignment horizontal="right"/>
    </xf>
    <xf numFmtId="167" fontId="32" fillId="0" borderId="1" xfId="0" applyNumberFormat="1" applyFont="1" applyBorder="1" applyAlignment="1">
      <alignment horizontal="right"/>
    </xf>
    <xf numFmtId="167" fontId="27" fillId="0" borderId="1" xfId="0" applyNumberFormat="1" applyFont="1" applyBorder="1" applyAlignment="1">
      <alignment horizontal="right"/>
    </xf>
    <xf numFmtId="4" fontId="27" fillId="0" borderId="2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7" fillId="0" borderId="2" xfId="0" applyNumberFormat="1" applyFont="1" applyBorder="1" applyAlignment="1">
      <alignment horizontal="right"/>
    </xf>
    <xf numFmtId="4" fontId="27" fillId="0" borderId="1" xfId="0" applyNumberFormat="1" applyFont="1" applyBorder="1" applyAlignment="1">
      <alignment/>
    </xf>
    <xf numFmtId="3" fontId="31" fillId="0" borderId="2" xfId="0" applyNumberFormat="1" applyFont="1" applyBorder="1" applyAlignment="1">
      <alignment horizontal="right"/>
    </xf>
    <xf numFmtId="4" fontId="31" fillId="0" borderId="2" xfId="0" applyNumberFormat="1" applyFont="1" applyBorder="1" applyAlignment="1">
      <alignment horizontal="right"/>
    </xf>
    <xf numFmtId="4" fontId="31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4" fontId="32" fillId="0" borderId="1" xfId="0" applyNumberFormat="1" applyFont="1" applyFill="1" applyBorder="1" applyAlignment="1">
      <alignment horizontal="right"/>
    </xf>
    <xf numFmtId="4" fontId="27" fillId="0" borderId="1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4" fontId="32" fillId="0" borderId="2" xfId="0" applyNumberFormat="1" applyFont="1" applyFill="1" applyBorder="1" applyAlignment="1">
      <alignment horizontal="right"/>
    </xf>
    <xf numFmtId="167" fontId="32" fillId="0" borderId="2" xfId="0" applyNumberFormat="1" applyFont="1" applyFill="1" applyBorder="1" applyAlignment="1">
      <alignment horizontal="right"/>
    </xf>
    <xf numFmtId="167" fontId="32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4" fontId="32" fillId="0" borderId="2" xfId="0" applyNumberFormat="1" applyFont="1" applyFill="1" applyBorder="1" applyAlignment="1">
      <alignment/>
    </xf>
    <xf numFmtId="4" fontId="32" fillId="0" borderId="1" xfId="0" applyNumberFormat="1" applyFont="1" applyFill="1" applyBorder="1" applyAlignment="1">
      <alignment/>
    </xf>
    <xf numFmtId="0" fontId="32" fillId="0" borderId="2" xfId="0" applyFont="1" applyBorder="1" applyAlignment="1">
      <alignment/>
    </xf>
    <xf numFmtId="4" fontId="27" fillId="0" borderId="2" xfId="0" applyNumberFormat="1" applyFont="1" applyBorder="1" applyAlignment="1">
      <alignment/>
    </xf>
    <xf numFmtId="4" fontId="31" fillId="0" borderId="2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3" fontId="31" fillId="0" borderId="1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 wrapText="1"/>
    </xf>
    <xf numFmtId="3" fontId="31" fillId="0" borderId="5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30" fillId="0" borderId="1" xfId="0" applyFont="1" applyFill="1" applyBorder="1" applyAlignment="1">
      <alignment wrapText="1"/>
    </xf>
    <xf numFmtId="3" fontId="16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40" fillId="0" borderId="1" xfId="0" applyNumberFormat="1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4" fontId="16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1" fillId="0" borderId="1" xfId="0" applyNumberFormat="1" applyFont="1" applyBorder="1" applyAlignment="1">
      <alignment/>
    </xf>
    <xf numFmtId="3" fontId="4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3" fontId="16" fillId="0" borderId="1" xfId="0" applyNumberFormat="1" applyFont="1" applyBorder="1" applyAlignment="1">
      <alignment horizontal="left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7" fontId="15" fillId="0" borderId="6" xfId="0" applyNumberFormat="1" applyFont="1" applyFill="1" applyBorder="1" applyAlignment="1">
      <alignment horizontal="center" wrapText="1"/>
    </xf>
    <xf numFmtId="167" fontId="15" fillId="0" borderId="3" xfId="0" applyNumberFormat="1" applyFont="1" applyFill="1" applyBorder="1" applyAlignment="1">
      <alignment horizontal="center" wrapText="1"/>
    </xf>
    <xf numFmtId="167" fontId="15" fillId="0" borderId="6" xfId="0" applyNumberFormat="1" applyFont="1" applyFill="1" applyBorder="1" applyAlignment="1">
      <alignment horizontal="center"/>
    </xf>
    <xf numFmtId="167" fontId="15" fillId="0" borderId="3" xfId="0" applyNumberFormat="1" applyFont="1" applyFill="1" applyBorder="1" applyAlignment="1">
      <alignment horizontal="center"/>
    </xf>
    <xf numFmtId="4" fontId="15" fillId="0" borderId="4" xfId="0" applyNumberFormat="1" applyFont="1" applyFill="1" applyBorder="1" applyAlignment="1">
      <alignment horizontal="center" wrapText="1"/>
    </xf>
    <xf numFmtId="4" fontId="15" fillId="0" borderId="2" xfId="0" applyNumberFormat="1" applyFont="1" applyFill="1" applyBorder="1" applyAlignment="1">
      <alignment horizontal="center" wrapText="1"/>
    </xf>
    <xf numFmtId="4" fontId="15" fillId="0" borderId="4" xfId="0" applyNumberFormat="1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167" fontId="15" fillId="0" borderId="4" xfId="0" applyNumberFormat="1" applyFont="1" applyFill="1" applyBorder="1" applyAlignment="1">
      <alignment horizontal="center"/>
    </xf>
    <xf numFmtId="167" fontId="15" fillId="0" borderId="7" xfId="0" applyNumberFormat="1" applyFont="1" applyFill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 wrapText="1"/>
    </xf>
    <xf numFmtId="3" fontId="31" fillId="0" borderId="6" xfId="0" applyNumberFormat="1" applyFont="1" applyBorder="1" applyAlignment="1">
      <alignment horizontal="center" vertical="center"/>
    </xf>
    <xf numFmtId="3" fontId="31" fillId="0" borderId="3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horizontal="center" vertical="center"/>
    </xf>
    <xf numFmtId="3" fontId="31" fillId="0" borderId="7" xfId="0" applyNumberFormat="1" applyFont="1" applyBorder="1" applyAlignment="1">
      <alignment horizontal="center" vertical="center"/>
    </xf>
    <xf numFmtId="3" fontId="31" fillId="0" borderId="2" xfId="0" applyNumberFormat="1" applyFont="1" applyBorder="1" applyAlignment="1">
      <alignment horizontal="center" vertical="center"/>
    </xf>
    <xf numFmtId="167" fontId="25" fillId="0" borderId="8" xfId="0" applyNumberFormat="1" applyFont="1" applyFill="1" applyBorder="1" applyAlignment="1">
      <alignment horizontal="center" wrapText="1"/>
    </xf>
    <xf numFmtId="3" fontId="31" fillId="0" borderId="1" xfId="0" applyNumberFormat="1" applyFont="1" applyBorder="1" applyAlignment="1">
      <alignment horizontal="center" vertical="center"/>
    </xf>
    <xf numFmtId="3" fontId="31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40" fillId="0" borderId="6" xfId="0" applyNumberFormat="1" applyFont="1" applyBorder="1" applyAlignment="1">
      <alignment horizontal="center" vertical="center" wrapText="1"/>
    </xf>
    <xf numFmtId="3" fontId="40" fillId="0" borderId="3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pane xSplit="2" ySplit="4" topLeftCell="C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26" sqref="F26"/>
    </sheetView>
  </sheetViews>
  <sheetFormatPr defaultColWidth="9.00390625" defaultRowHeight="12.75"/>
  <cols>
    <col min="1" max="1" width="12.375" style="0" customWidth="1"/>
    <col min="2" max="2" width="6.25390625" style="0" customWidth="1"/>
    <col min="3" max="3" width="11.125" style="0" customWidth="1"/>
    <col min="4" max="4" width="7.625" style="0" customWidth="1"/>
    <col min="5" max="5" width="10.75390625" style="103" customWidth="1"/>
    <col min="6" max="6" width="10.25390625" style="113" customWidth="1"/>
    <col min="7" max="7" width="7.875" style="144" bestFit="1" customWidth="1"/>
    <col min="8" max="8" width="8.875" style="1" customWidth="1"/>
    <col min="9" max="9" width="8.00390625" style="0" customWidth="1"/>
    <col min="10" max="12" width="7.875" style="0" customWidth="1"/>
    <col min="13" max="13" width="8.00390625" style="0" customWidth="1"/>
    <col min="14" max="14" width="6.625" style="0" customWidth="1"/>
    <col min="15" max="15" width="5.75390625" style="0" customWidth="1"/>
    <col min="16" max="16" width="9.625" style="0" customWidth="1"/>
  </cols>
  <sheetData>
    <row r="1" spans="1:16" ht="12.75">
      <c r="A1" s="88"/>
      <c r="B1" s="88"/>
      <c r="C1" s="88"/>
      <c r="D1" s="88"/>
      <c r="E1" s="94"/>
      <c r="F1" s="107"/>
      <c r="G1" s="142"/>
      <c r="H1" s="87"/>
      <c r="I1" s="88"/>
      <c r="J1" s="88"/>
      <c r="K1" s="88"/>
      <c r="L1" s="88"/>
      <c r="M1" s="88"/>
      <c r="N1" s="88"/>
      <c r="O1" s="88"/>
      <c r="P1" s="166" t="s">
        <v>136</v>
      </c>
    </row>
    <row r="2" spans="1:16" s="165" customFormat="1" ht="32.25" customHeight="1">
      <c r="A2" s="167" t="s">
        <v>135</v>
      </c>
      <c r="B2" s="159"/>
      <c r="C2" s="159"/>
      <c r="D2" s="159"/>
      <c r="E2" s="160"/>
      <c r="F2" s="161"/>
      <c r="G2" s="162"/>
      <c r="H2" s="163"/>
      <c r="I2" s="159"/>
      <c r="J2" s="159"/>
      <c r="K2" s="159"/>
      <c r="L2" s="164"/>
      <c r="M2" s="164"/>
      <c r="N2" s="164"/>
      <c r="O2" s="164"/>
      <c r="P2" s="164"/>
    </row>
    <row r="3" spans="1:16" ht="15" customHeight="1">
      <c r="A3" s="158" t="s">
        <v>89</v>
      </c>
      <c r="B3" s="88"/>
      <c r="C3" s="88"/>
      <c r="D3" s="88"/>
      <c r="E3" s="94"/>
      <c r="F3" s="107"/>
      <c r="G3" s="142"/>
      <c r="H3" s="87"/>
      <c r="I3" s="88"/>
      <c r="J3" s="88"/>
      <c r="K3" s="88"/>
      <c r="L3" s="88"/>
      <c r="M3" s="88"/>
      <c r="N3" s="88"/>
      <c r="O3" s="88"/>
      <c r="P3" s="88"/>
    </row>
    <row r="4" spans="1:16" s="156" customFormat="1" ht="33.75">
      <c r="A4" s="152" t="s">
        <v>127</v>
      </c>
      <c r="B4" s="152" t="s">
        <v>128</v>
      </c>
      <c r="C4" s="152" t="s">
        <v>129</v>
      </c>
      <c r="D4" s="152" t="s">
        <v>130</v>
      </c>
      <c r="E4" s="155" t="s">
        <v>131</v>
      </c>
      <c r="F4" s="155" t="s">
        <v>132</v>
      </c>
      <c r="G4" s="153" t="s">
        <v>133</v>
      </c>
      <c r="H4" s="154" t="s">
        <v>44</v>
      </c>
      <c r="I4" s="152" t="s">
        <v>48</v>
      </c>
      <c r="J4" s="152" t="s">
        <v>23</v>
      </c>
      <c r="K4" s="152" t="s">
        <v>24</v>
      </c>
      <c r="L4" s="152" t="s">
        <v>25</v>
      </c>
      <c r="M4" s="152" t="s">
        <v>49</v>
      </c>
      <c r="N4" s="152" t="s">
        <v>67</v>
      </c>
      <c r="O4" s="152" t="s">
        <v>66</v>
      </c>
      <c r="P4" s="152" t="s">
        <v>134</v>
      </c>
    </row>
    <row r="5" spans="1:16" ht="12.75">
      <c r="A5" s="117" t="s">
        <v>90</v>
      </c>
      <c r="B5" s="121">
        <v>2</v>
      </c>
      <c r="C5" s="137">
        <v>13</v>
      </c>
      <c r="D5" s="137">
        <f aca="true" t="shared" si="0" ref="D5:D36">F5/12/C5</f>
        <v>1178</v>
      </c>
      <c r="E5" s="126">
        <v>183750</v>
      </c>
      <c r="F5" s="126">
        <v>183747</v>
      </c>
      <c r="G5" s="151">
        <f>F5/E5</f>
        <v>1</v>
      </c>
      <c r="H5" s="89">
        <v>32307</v>
      </c>
      <c r="I5" s="89">
        <v>18715</v>
      </c>
      <c r="J5" s="89">
        <v>7268</v>
      </c>
      <c r="K5" s="89">
        <v>712</v>
      </c>
      <c r="L5" s="89">
        <v>18800</v>
      </c>
      <c r="M5" s="89">
        <v>96380</v>
      </c>
      <c r="N5" s="89"/>
      <c r="O5" s="89"/>
      <c r="P5" s="89">
        <f>F5-SUM(H5:O5)</f>
        <v>9565</v>
      </c>
    </row>
    <row r="6" spans="1:16" ht="12.75">
      <c r="A6" s="117" t="s">
        <v>82</v>
      </c>
      <c r="B6" s="121">
        <v>6</v>
      </c>
      <c r="C6" s="137">
        <v>686</v>
      </c>
      <c r="D6" s="137">
        <f t="shared" si="0"/>
        <v>402</v>
      </c>
      <c r="E6" s="126">
        <v>3310600</v>
      </c>
      <c r="F6" s="126">
        <v>3309693</v>
      </c>
      <c r="G6" s="151">
        <f aca="true" t="shared" si="1" ref="G6:G36">F6/E6</f>
        <v>1</v>
      </c>
      <c r="H6" s="89">
        <v>2159079</v>
      </c>
      <c r="I6" s="89">
        <v>150912</v>
      </c>
      <c r="J6" s="89">
        <v>341773</v>
      </c>
      <c r="K6" s="89">
        <v>51891</v>
      </c>
      <c r="L6" s="89">
        <v>145682</v>
      </c>
      <c r="M6" s="89">
        <v>264044</v>
      </c>
      <c r="N6" s="89"/>
      <c r="O6" s="89"/>
      <c r="P6" s="89">
        <f aca="true" t="shared" si="2" ref="P6:P36">F6-SUM(H6:O6)</f>
        <v>196312</v>
      </c>
    </row>
    <row r="7" spans="1:16" ht="12.75">
      <c r="A7" s="117" t="s">
        <v>91</v>
      </c>
      <c r="B7" s="121">
        <v>8</v>
      </c>
      <c r="C7" s="137">
        <v>239</v>
      </c>
      <c r="D7" s="137">
        <f t="shared" si="0"/>
        <v>496</v>
      </c>
      <c r="E7" s="126">
        <v>1427856</v>
      </c>
      <c r="F7" s="126">
        <v>1422336</v>
      </c>
      <c r="G7" s="151">
        <f t="shared" si="1"/>
        <v>0.996</v>
      </c>
      <c r="H7" s="89">
        <v>1030475</v>
      </c>
      <c r="I7" s="89">
        <v>63203</v>
      </c>
      <c r="J7" s="89">
        <v>127533</v>
      </c>
      <c r="K7" s="89">
        <v>25256</v>
      </c>
      <c r="L7" s="89">
        <v>82400</v>
      </c>
      <c r="M7" s="89"/>
      <c r="N7" s="89"/>
      <c r="O7" s="89"/>
      <c r="P7" s="89">
        <f t="shared" si="2"/>
        <v>93469</v>
      </c>
    </row>
    <row r="8" spans="1:16" ht="12.75">
      <c r="A8" s="117" t="s">
        <v>6</v>
      </c>
      <c r="B8" s="121">
        <v>10</v>
      </c>
      <c r="C8" s="137">
        <v>558</v>
      </c>
      <c r="D8" s="137">
        <f t="shared" si="0"/>
        <v>548</v>
      </c>
      <c r="E8" s="126">
        <v>3669315</v>
      </c>
      <c r="F8" s="126">
        <v>3667515</v>
      </c>
      <c r="G8" s="151">
        <f t="shared" si="1"/>
        <v>1</v>
      </c>
      <c r="H8" s="89">
        <v>2425036</v>
      </c>
      <c r="I8" s="89">
        <v>178589</v>
      </c>
      <c r="J8" s="89">
        <v>401381</v>
      </c>
      <c r="K8" s="89">
        <v>62060</v>
      </c>
      <c r="L8" s="89">
        <v>120398</v>
      </c>
      <c r="M8" s="89">
        <v>229540</v>
      </c>
      <c r="N8" s="89">
        <v>29895</v>
      </c>
      <c r="O8" s="89"/>
      <c r="P8" s="89">
        <f t="shared" si="2"/>
        <v>220616</v>
      </c>
    </row>
    <row r="9" spans="1:16" ht="12.75">
      <c r="A9" s="117" t="s">
        <v>92</v>
      </c>
      <c r="B9" s="121">
        <v>11</v>
      </c>
      <c r="C9" s="137">
        <v>196</v>
      </c>
      <c r="D9" s="137">
        <f t="shared" si="0"/>
        <v>558</v>
      </c>
      <c r="E9" s="126">
        <v>1311755</v>
      </c>
      <c r="F9" s="126">
        <v>1311676</v>
      </c>
      <c r="G9" s="151">
        <f t="shared" si="1"/>
        <v>1</v>
      </c>
      <c r="H9" s="89">
        <v>775751</v>
      </c>
      <c r="I9" s="89">
        <v>51309</v>
      </c>
      <c r="J9" s="89">
        <v>123352</v>
      </c>
      <c r="K9" s="89">
        <v>19664</v>
      </c>
      <c r="L9" s="89">
        <v>91200</v>
      </c>
      <c r="M9" s="89">
        <v>156963</v>
      </c>
      <c r="N9" s="89">
        <v>9000</v>
      </c>
      <c r="O9" s="89"/>
      <c r="P9" s="89">
        <f t="shared" si="2"/>
        <v>84437</v>
      </c>
    </row>
    <row r="10" spans="1:16" ht="12.75">
      <c r="A10" s="117" t="s">
        <v>93</v>
      </c>
      <c r="B10" s="121">
        <v>12</v>
      </c>
      <c r="C10" s="137">
        <v>497</v>
      </c>
      <c r="D10" s="137">
        <f t="shared" si="0"/>
        <v>383</v>
      </c>
      <c r="E10" s="126">
        <v>2283243</v>
      </c>
      <c r="F10" s="126">
        <v>2281722</v>
      </c>
      <c r="G10" s="151">
        <f t="shared" si="1"/>
        <v>0.999</v>
      </c>
      <c r="H10" s="89">
        <v>1499703</v>
      </c>
      <c r="I10" s="89">
        <v>97259</v>
      </c>
      <c r="J10" s="89">
        <v>238545</v>
      </c>
      <c r="K10" s="89">
        <v>37531</v>
      </c>
      <c r="L10" s="89">
        <v>93810</v>
      </c>
      <c r="M10" s="89">
        <v>177710</v>
      </c>
      <c r="N10" s="89"/>
      <c r="O10" s="89"/>
      <c r="P10" s="89">
        <f t="shared" si="2"/>
        <v>137164</v>
      </c>
    </row>
    <row r="11" spans="1:16" ht="12.75">
      <c r="A11" s="117" t="s">
        <v>45</v>
      </c>
      <c r="B11" s="121">
        <v>13</v>
      </c>
      <c r="C11" s="137">
        <v>267</v>
      </c>
      <c r="D11" s="137">
        <f t="shared" si="0"/>
        <v>578</v>
      </c>
      <c r="E11" s="126">
        <v>1856727</v>
      </c>
      <c r="F11" s="126">
        <v>1850594</v>
      </c>
      <c r="G11" s="151">
        <f t="shared" si="1"/>
        <v>0.997</v>
      </c>
      <c r="H11" s="89">
        <v>1295954</v>
      </c>
      <c r="I11" s="89">
        <v>94095</v>
      </c>
      <c r="J11" s="89">
        <v>203470</v>
      </c>
      <c r="K11" s="89">
        <v>32919</v>
      </c>
      <c r="L11" s="89">
        <v>114740</v>
      </c>
      <c r="M11" s="89">
        <v>3970</v>
      </c>
      <c r="N11" s="89"/>
      <c r="O11" s="89"/>
      <c r="P11" s="89">
        <f t="shared" si="2"/>
        <v>105446</v>
      </c>
    </row>
    <row r="12" spans="1:16" ht="12.75">
      <c r="A12" s="117" t="s">
        <v>87</v>
      </c>
      <c r="B12" s="121">
        <v>14</v>
      </c>
      <c r="C12" s="137">
        <v>164</v>
      </c>
      <c r="D12" s="137">
        <f t="shared" si="0"/>
        <v>620</v>
      </c>
      <c r="E12" s="126">
        <v>1220700</v>
      </c>
      <c r="F12" s="126">
        <v>1219978</v>
      </c>
      <c r="G12" s="151">
        <f t="shared" si="1"/>
        <v>0.999</v>
      </c>
      <c r="H12" s="89">
        <v>722598</v>
      </c>
      <c r="I12" s="89">
        <v>49528</v>
      </c>
      <c r="J12" s="89">
        <v>112377</v>
      </c>
      <c r="K12" s="89">
        <v>18200</v>
      </c>
      <c r="L12" s="89">
        <v>140739</v>
      </c>
      <c r="M12" s="89">
        <v>2000</v>
      </c>
      <c r="N12" s="89"/>
      <c r="O12" s="89">
        <v>86962</v>
      </c>
      <c r="P12" s="89">
        <f t="shared" si="2"/>
        <v>87574</v>
      </c>
    </row>
    <row r="13" spans="1:16" ht="12.75">
      <c r="A13" s="117" t="s">
        <v>8</v>
      </c>
      <c r="B13" s="121">
        <v>16</v>
      </c>
      <c r="C13" s="137">
        <v>355</v>
      </c>
      <c r="D13" s="137">
        <f t="shared" si="0"/>
        <v>618</v>
      </c>
      <c r="E13" s="126">
        <v>2639143</v>
      </c>
      <c r="F13" s="126">
        <v>2632039</v>
      </c>
      <c r="G13" s="151">
        <f t="shared" si="1"/>
        <v>0.997</v>
      </c>
      <c r="H13" s="89">
        <v>1493466</v>
      </c>
      <c r="I13" s="89">
        <v>105049</v>
      </c>
      <c r="J13" s="89">
        <v>239139</v>
      </c>
      <c r="K13" s="89">
        <v>33925</v>
      </c>
      <c r="L13" s="89">
        <v>128289</v>
      </c>
      <c r="M13" s="89">
        <v>473500</v>
      </c>
      <c r="N13" s="89">
        <v>6500</v>
      </c>
      <c r="O13" s="89">
        <v>4000</v>
      </c>
      <c r="P13" s="89">
        <f t="shared" si="2"/>
        <v>148171</v>
      </c>
    </row>
    <row r="14" spans="1:16" ht="12.75">
      <c r="A14" s="117" t="s">
        <v>7</v>
      </c>
      <c r="B14" s="121">
        <v>17</v>
      </c>
      <c r="C14" s="137">
        <v>437</v>
      </c>
      <c r="D14" s="137">
        <f t="shared" si="0"/>
        <v>408</v>
      </c>
      <c r="E14" s="126">
        <v>2141578</v>
      </c>
      <c r="F14" s="126">
        <v>2140356</v>
      </c>
      <c r="G14" s="151">
        <f t="shared" si="1"/>
        <v>0.999</v>
      </c>
      <c r="H14" s="89">
        <v>1526005</v>
      </c>
      <c r="I14" s="89">
        <v>104391</v>
      </c>
      <c r="J14" s="89">
        <v>236183</v>
      </c>
      <c r="K14" s="89">
        <v>37735</v>
      </c>
      <c r="L14" s="89">
        <v>98319</v>
      </c>
      <c r="M14" s="89">
        <v>7500</v>
      </c>
      <c r="N14" s="89"/>
      <c r="O14" s="89"/>
      <c r="P14" s="89">
        <f t="shared" si="2"/>
        <v>130223</v>
      </c>
    </row>
    <row r="15" spans="1:16" ht="12.75">
      <c r="A15" s="117" t="s">
        <v>9</v>
      </c>
      <c r="B15" s="121">
        <v>18</v>
      </c>
      <c r="C15" s="137">
        <v>802</v>
      </c>
      <c r="D15" s="137">
        <f t="shared" si="0"/>
        <v>340</v>
      </c>
      <c r="E15" s="126">
        <v>3278586</v>
      </c>
      <c r="F15" s="126">
        <v>3273649</v>
      </c>
      <c r="G15" s="151">
        <f t="shared" si="1"/>
        <v>0.998</v>
      </c>
      <c r="H15" s="89">
        <v>2252088</v>
      </c>
      <c r="I15" s="89">
        <v>164919</v>
      </c>
      <c r="J15" s="89">
        <v>357857</v>
      </c>
      <c r="K15" s="89">
        <v>56534</v>
      </c>
      <c r="L15" s="89">
        <v>96358</v>
      </c>
      <c r="M15" s="89">
        <v>143750</v>
      </c>
      <c r="N15" s="89"/>
      <c r="O15" s="89"/>
      <c r="P15" s="89">
        <f t="shared" si="2"/>
        <v>202143</v>
      </c>
    </row>
    <row r="16" spans="1:16" ht="12.75">
      <c r="A16" s="117" t="s">
        <v>10</v>
      </c>
      <c r="B16" s="121">
        <v>20</v>
      </c>
      <c r="C16" s="137">
        <v>478</v>
      </c>
      <c r="D16" s="137">
        <f t="shared" si="0"/>
        <v>363</v>
      </c>
      <c r="E16" s="126">
        <v>2080915</v>
      </c>
      <c r="F16" s="126">
        <v>2080050</v>
      </c>
      <c r="G16" s="151">
        <f t="shared" si="1"/>
        <v>1</v>
      </c>
      <c r="H16" s="89">
        <v>1417625</v>
      </c>
      <c r="I16" s="89">
        <v>98602</v>
      </c>
      <c r="J16" s="89">
        <v>225241</v>
      </c>
      <c r="K16" s="89">
        <v>35826</v>
      </c>
      <c r="L16" s="89">
        <v>73008</v>
      </c>
      <c r="M16" s="89">
        <v>94100</v>
      </c>
      <c r="N16" s="89"/>
      <c r="O16" s="89"/>
      <c r="P16" s="89">
        <f t="shared" si="2"/>
        <v>135648</v>
      </c>
    </row>
    <row r="17" spans="1:16" ht="12.75">
      <c r="A17" s="117" t="s">
        <v>11</v>
      </c>
      <c r="B17" s="121">
        <v>21</v>
      </c>
      <c r="C17" s="137">
        <v>439</v>
      </c>
      <c r="D17" s="137">
        <f t="shared" si="0"/>
        <v>456</v>
      </c>
      <c r="E17" s="126">
        <v>2426250</v>
      </c>
      <c r="F17" s="126">
        <v>2403096</v>
      </c>
      <c r="G17" s="151">
        <f t="shared" si="1"/>
        <v>0.99</v>
      </c>
      <c r="H17" s="89">
        <v>1610641</v>
      </c>
      <c r="I17" s="89">
        <v>114475</v>
      </c>
      <c r="J17" s="89">
        <v>234121</v>
      </c>
      <c r="K17" s="89">
        <v>40125</v>
      </c>
      <c r="L17" s="89">
        <v>95365</v>
      </c>
      <c r="M17" s="89">
        <v>174000</v>
      </c>
      <c r="N17" s="89"/>
      <c r="O17" s="89"/>
      <c r="P17" s="89">
        <f t="shared" si="2"/>
        <v>134369</v>
      </c>
    </row>
    <row r="18" spans="1:16" ht="12.75">
      <c r="A18" s="117" t="s">
        <v>12</v>
      </c>
      <c r="B18" s="121">
        <v>23</v>
      </c>
      <c r="C18" s="137">
        <v>287</v>
      </c>
      <c r="D18" s="137">
        <f t="shared" si="0"/>
        <v>588</v>
      </c>
      <c r="E18" s="126">
        <v>2027413</v>
      </c>
      <c r="F18" s="126">
        <v>2023886</v>
      </c>
      <c r="G18" s="151">
        <f t="shared" si="1"/>
        <v>0.998</v>
      </c>
      <c r="H18" s="89">
        <v>1336003</v>
      </c>
      <c r="I18" s="89">
        <v>92781</v>
      </c>
      <c r="J18" s="89">
        <v>205985</v>
      </c>
      <c r="K18" s="89">
        <v>32736</v>
      </c>
      <c r="L18" s="89">
        <v>90827</v>
      </c>
      <c r="M18" s="89">
        <v>170000</v>
      </c>
      <c r="N18" s="89"/>
      <c r="O18" s="89"/>
      <c r="P18" s="89">
        <f t="shared" si="2"/>
        <v>95554</v>
      </c>
    </row>
    <row r="19" spans="1:16" ht="12.75">
      <c r="A19" s="117" t="s">
        <v>13</v>
      </c>
      <c r="B19" s="121">
        <v>26</v>
      </c>
      <c r="C19" s="137">
        <v>271</v>
      </c>
      <c r="D19" s="137">
        <f t="shared" si="0"/>
        <v>526</v>
      </c>
      <c r="E19" s="126">
        <v>1710034</v>
      </c>
      <c r="F19" s="126">
        <v>1709921</v>
      </c>
      <c r="G19" s="151">
        <f t="shared" si="1"/>
        <v>1</v>
      </c>
      <c r="H19" s="89">
        <v>1186671</v>
      </c>
      <c r="I19" s="89">
        <v>86402</v>
      </c>
      <c r="J19" s="89">
        <v>192213</v>
      </c>
      <c r="K19" s="89">
        <v>30411</v>
      </c>
      <c r="L19" s="89">
        <v>92842</v>
      </c>
      <c r="M19" s="89">
        <v>999</v>
      </c>
      <c r="N19" s="89"/>
      <c r="O19" s="89"/>
      <c r="P19" s="89">
        <f t="shared" si="2"/>
        <v>120383</v>
      </c>
    </row>
    <row r="20" spans="1:16" ht="12.75">
      <c r="A20" s="117" t="s">
        <v>14</v>
      </c>
      <c r="B20" s="121">
        <v>28</v>
      </c>
      <c r="C20" s="137">
        <v>253</v>
      </c>
      <c r="D20" s="137">
        <f t="shared" si="0"/>
        <v>735</v>
      </c>
      <c r="E20" s="126">
        <v>2235367</v>
      </c>
      <c r="F20" s="126">
        <v>2232841</v>
      </c>
      <c r="G20" s="151">
        <f t="shared" si="1"/>
        <v>0.999</v>
      </c>
      <c r="H20" s="89">
        <v>1573428</v>
      </c>
      <c r="I20" s="89">
        <v>106464</v>
      </c>
      <c r="J20" s="89">
        <v>237394</v>
      </c>
      <c r="K20" s="89">
        <v>38177</v>
      </c>
      <c r="L20" s="89">
        <v>142263</v>
      </c>
      <c r="M20" s="89">
        <v>9987</v>
      </c>
      <c r="N20" s="89"/>
      <c r="O20" s="89"/>
      <c r="P20" s="89">
        <f t="shared" si="2"/>
        <v>125128</v>
      </c>
    </row>
    <row r="21" spans="1:16" ht="12.75">
      <c r="A21" s="117" t="s">
        <v>15</v>
      </c>
      <c r="B21" s="121">
        <v>29</v>
      </c>
      <c r="C21" s="137">
        <v>361</v>
      </c>
      <c r="D21" s="137">
        <f t="shared" si="0"/>
        <v>538</v>
      </c>
      <c r="E21" s="126">
        <v>2331620</v>
      </c>
      <c r="F21" s="126">
        <v>2331326</v>
      </c>
      <c r="G21" s="151">
        <f t="shared" si="1"/>
        <v>1</v>
      </c>
      <c r="H21" s="89">
        <v>1429184</v>
      </c>
      <c r="I21" s="89">
        <v>104212</v>
      </c>
      <c r="J21" s="89">
        <v>229588</v>
      </c>
      <c r="K21" s="89">
        <v>36320</v>
      </c>
      <c r="L21" s="89">
        <v>134015</v>
      </c>
      <c r="M21" s="89">
        <f>260997+12000</f>
        <v>272997</v>
      </c>
      <c r="N21" s="89"/>
      <c r="O21" s="89"/>
      <c r="P21" s="89">
        <f t="shared" si="2"/>
        <v>125010</v>
      </c>
    </row>
    <row r="22" spans="1:16" ht="12.75">
      <c r="A22" s="117" t="s">
        <v>94</v>
      </c>
      <c r="B22" s="121">
        <v>31</v>
      </c>
      <c r="C22" s="137">
        <v>671</v>
      </c>
      <c r="D22" s="137">
        <f t="shared" si="0"/>
        <v>454</v>
      </c>
      <c r="E22" s="126">
        <v>3660382</v>
      </c>
      <c r="F22" s="126">
        <v>3652126</v>
      </c>
      <c r="G22" s="151">
        <f t="shared" si="1"/>
        <v>0.998</v>
      </c>
      <c r="H22" s="89">
        <v>2314811</v>
      </c>
      <c r="I22" s="89">
        <v>153048</v>
      </c>
      <c r="J22" s="89">
        <v>369857</v>
      </c>
      <c r="K22" s="89">
        <v>55377</v>
      </c>
      <c r="L22" s="89">
        <v>291600</v>
      </c>
      <c r="M22" s="89">
        <f>280036+2000</f>
        <v>282036</v>
      </c>
      <c r="N22" s="89"/>
      <c r="O22" s="89"/>
      <c r="P22" s="89">
        <f t="shared" si="2"/>
        <v>185397</v>
      </c>
    </row>
    <row r="23" spans="1:16" ht="12.75">
      <c r="A23" s="117" t="s">
        <v>16</v>
      </c>
      <c r="B23" s="121">
        <v>33</v>
      </c>
      <c r="C23" s="137">
        <v>643</v>
      </c>
      <c r="D23" s="137">
        <f t="shared" si="0"/>
        <v>441</v>
      </c>
      <c r="E23" s="126">
        <v>3402359</v>
      </c>
      <c r="F23" s="126">
        <v>3401885</v>
      </c>
      <c r="G23" s="151">
        <f t="shared" si="1"/>
        <v>1</v>
      </c>
      <c r="H23" s="89">
        <v>2212856</v>
      </c>
      <c r="I23" s="89">
        <v>151216</v>
      </c>
      <c r="J23" s="89">
        <v>345878</v>
      </c>
      <c r="K23" s="89">
        <v>54938</v>
      </c>
      <c r="L23" s="89">
        <v>195395</v>
      </c>
      <c r="M23" s="89">
        <f>2937+232787</f>
        <v>235724</v>
      </c>
      <c r="N23" s="89"/>
      <c r="O23" s="89"/>
      <c r="P23" s="89">
        <f t="shared" si="2"/>
        <v>205878</v>
      </c>
    </row>
    <row r="24" spans="1:16" ht="12.75">
      <c r="A24" s="117" t="s">
        <v>17</v>
      </c>
      <c r="B24" s="121">
        <v>34</v>
      </c>
      <c r="C24" s="137">
        <v>223</v>
      </c>
      <c r="D24" s="137">
        <f t="shared" si="0"/>
        <v>874</v>
      </c>
      <c r="E24" s="126">
        <v>2344244</v>
      </c>
      <c r="F24" s="126">
        <v>2338238</v>
      </c>
      <c r="G24" s="151">
        <f t="shared" si="1"/>
        <v>0.997</v>
      </c>
      <c r="H24" s="89">
        <v>1457243</v>
      </c>
      <c r="I24" s="89">
        <v>107825</v>
      </c>
      <c r="J24" s="89">
        <v>224367</v>
      </c>
      <c r="K24" s="89">
        <v>36308</v>
      </c>
      <c r="L24" s="89">
        <v>103018</v>
      </c>
      <c r="M24" s="89">
        <v>289606</v>
      </c>
      <c r="N24" s="89"/>
      <c r="O24" s="89"/>
      <c r="P24" s="89">
        <f t="shared" si="2"/>
        <v>119871</v>
      </c>
    </row>
    <row r="25" spans="1:16" ht="12.75">
      <c r="A25" s="117" t="s">
        <v>18</v>
      </c>
      <c r="B25" s="121">
        <v>35</v>
      </c>
      <c r="C25" s="137">
        <v>322</v>
      </c>
      <c r="D25" s="137">
        <f t="shared" si="0"/>
        <v>573</v>
      </c>
      <c r="E25" s="126">
        <v>2213950</v>
      </c>
      <c r="F25" s="126">
        <v>2212172</v>
      </c>
      <c r="G25" s="151">
        <f t="shared" si="1"/>
        <v>0.999</v>
      </c>
      <c r="H25" s="89">
        <v>1465148</v>
      </c>
      <c r="I25" s="89">
        <v>99501</v>
      </c>
      <c r="J25" s="89">
        <v>223950</v>
      </c>
      <c r="K25" s="89">
        <v>36156</v>
      </c>
      <c r="L25" s="89">
        <v>118217</v>
      </c>
      <c r="M25" s="89">
        <v>141256</v>
      </c>
      <c r="N25" s="89"/>
      <c r="O25" s="89"/>
      <c r="P25" s="89">
        <f t="shared" si="2"/>
        <v>127944</v>
      </c>
    </row>
    <row r="26" spans="1:16" ht="12.75">
      <c r="A26" s="117" t="s">
        <v>19</v>
      </c>
      <c r="B26" s="121">
        <v>37</v>
      </c>
      <c r="C26" s="137">
        <v>107</v>
      </c>
      <c r="D26" s="137">
        <f t="shared" si="0"/>
        <v>796</v>
      </c>
      <c r="E26" s="126">
        <v>1024753</v>
      </c>
      <c r="F26" s="126">
        <v>1021467</v>
      </c>
      <c r="G26" s="151">
        <f t="shared" si="1"/>
        <v>0.997</v>
      </c>
      <c r="H26" s="89">
        <v>586196</v>
      </c>
      <c r="I26" s="89">
        <v>42190</v>
      </c>
      <c r="J26" s="89">
        <v>92654</v>
      </c>
      <c r="K26" s="89">
        <v>14831</v>
      </c>
      <c r="L26" s="89">
        <v>12087</v>
      </c>
      <c r="M26" s="89">
        <v>101304</v>
      </c>
      <c r="N26" s="89"/>
      <c r="O26" s="89"/>
      <c r="P26" s="89">
        <f t="shared" si="2"/>
        <v>172205</v>
      </c>
    </row>
    <row r="27" spans="1:16" ht="12.75">
      <c r="A27" s="117" t="s">
        <v>20</v>
      </c>
      <c r="B27" s="121">
        <v>39</v>
      </c>
      <c r="C27" s="137">
        <v>620</v>
      </c>
      <c r="D27" s="137">
        <f t="shared" si="0"/>
        <v>464</v>
      </c>
      <c r="E27" s="126">
        <v>3453227</v>
      </c>
      <c r="F27" s="126">
        <v>3450275</v>
      </c>
      <c r="G27" s="151">
        <f t="shared" si="1"/>
        <v>0.999</v>
      </c>
      <c r="H27" s="89">
        <v>2296585</v>
      </c>
      <c r="I27" s="89">
        <v>158270</v>
      </c>
      <c r="J27" s="89">
        <v>358702</v>
      </c>
      <c r="K27" s="89">
        <v>56954</v>
      </c>
      <c r="L27" s="89">
        <v>222459</v>
      </c>
      <c r="M27" s="89">
        <f>2500+151385</f>
        <v>153885</v>
      </c>
      <c r="N27" s="89"/>
      <c r="O27" s="89"/>
      <c r="P27" s="89">
        <f t="shared" si="2"/>
        <v>203420</v>
      </c>
    </row>
    <row r="28" spans="1:16" ht="12.75">
      <c r="A28" s="117" t="s">
        <v>21</v>
      </c>
      <c r="B28" s="121">
        <v>40</v>
      </c>
      <c r="C28" s="137">
        <v>768</v>
      </c>
      <c r="D28" s="137">
        <f t="shared" si="0"/>
        <v>378</v>
      </c>
      <c r="E28" s="126">
        <v>3487966</v>
      </c>
      <c r="F28" s="126">
        <v>3486352</v>
      </c>
      <c r="G28" s="151">
        <f t="shared" si="1"/>
        <v>1</v>
      </c>
      <c r="H28" s="89">
        <v>2393010</v>
      </c>
      <c r="I28" s="89">
        <v>168081</v>
      </c>
      <c r="J28" s="89">
        <v>386114</v>
      </c>
      <c r="K28" s="89">
        <v>60513</v>
      </c>
      <c r="L28" s="89">
        <v>96391</v>
      </c>
      <c r="M28" s="89">
        <v>177000</v>
      </c>
      <c r="N28" s="89"/>
      <c r="O28" s="89"/>
      <c r="P28" s="89">
        <f t="shared" si="2"/>
        <v>205243</v>
      </c>
    </row>
    <row r="29" spans="1:16" ht="12.75">
      <c r="A29" s="117" t="s">
        <v>95</v>
      </c>
      <c r="B29" s="121">
        <v>42</v>
      </c>
      <c r="C29" s="137">
        <v>354</v>
      </c>
      <c r="D29" s="137">
        <f t="shared" si="0"/>
        <v>564</v>
      </c>
      <c r="E29" s="126">
        <v>2394466</v>
      </c>
      <c r="F29" s="126">
        <v>2394255</v>
      </c>
      <c r="G29" s="151">
        <f t="shared" si="1"/>
        <v>1</v>
      </c>
      <c r="H29" s="89">
        <v>1431841</v>
      </c>
      <c r="I29" s="89">
        <v>102366</v>
      </c>
      <c r="J29" s="89">
        <v>232282</v>
      </c>
      <c r="K29" s="89">
        <v>36459</v>
      </c>
      <c r="L29" s="89">
        <v>355506</v>
      </c>
      <c r="M29" s="89">
        <f>100500+19217</f>
        <v>119717</v>
      </c>
      <c r="N29" s="89"/>
      <c r="O29" s="89"/>
      <c r="P29" s="89">
        <f t="shared" si="2"/>
        <v>116084</v>
      </c>
    </row>
    <row r="30" spans="1:16" ht="12.75">
      <c r="A30" s="117" t="s">
        <v>96</v>
      </c>
      <c r="B30" s="121">
        <v>43</v>
      </c>
      <c r="C30" s="137">
        <v>397</v>
      </c>
      <c r="D30" s="137">
        <f t="shared" si="0"/>
        <v>504</v>
      </c>
      <c r="E30" s="126">
        <v>2406185</v>
      </c>
      <c r="F30" s="126">
        <v>2402012</v>
      </c>
      <c r="G30" s="151">
        <f t="shared" si="1"/>
        <v>0.998</v>
      </c>
      <c r="H30" s="89">
        <v>1572021</v>
      </c>
      <c r="I30" s="89">
        <v>100656</v>
      </c>
      <c r="J30" s="89">
        <v>243757</v>
      </c>
      <c r="K30" s="89">
        <v>38723</v>
      </c>
      <c r="L30" s="89">
        <v>146885</v>
      </c>
      <c r="M30" s="89">
        <f>16415+152660</f>
        <v>169075</v>
      </c>
      <c r="N30" s="89"/>
      <c r="O30" s="89"/>
      <c r="P30" s="89">
        <f t="shared" si="2"/>
        <v>130895</v>
      </c>
    </row>
    <row r="31" spans="1:16" ht="12.75">
      <c r="A31" s="117" t="s">
        <v>97</v>
      </c>
      <c r="B31" s="121">
        <v>44</v>
      </c>
      <c r="C31" s="137">
        <v>150</v>
      </c>
      <c r="D31" s="137">
        <f t="shared" si="0"/>
        <v>616</v>
      </c>
      <c r="E31" s="126">
        <v>1109386</v>
      </c>
      <c r="F31" s="126">
        <v>1109257</v>
      </c>
      <c r="G31" s="151">
        <f t="shared" si="1"/>
        <v>1</v>
      </c>
      <c r="H31" s="89">
        <v>659950</v>
      </c>
      <c r="I31" s="89">
        <v>44277</v>
      </c>
      <c r="J31" s="89">
        <v>104768</v>
      </c>
      <c r="K31" s="89">
        <v>16220</v>
      </c>
      <c r="L31" s="89">
        <v>73180</v>
      </c>
      <c r="M31" s="89">
        <v>154747</v>
      </c>
      <c r="N31" s="89"/>
      <c r="O31" s="89"/>
      <c r="P31" s="89">
        <f t="shared" si="2"/>
        <v>56115</v>
      </c>
    </row>
    <row r="32" spans="1:16" ht="12.75">
      <c r="A32" s="117" t="s">
        <v>126</v>
      </c>
      <c r="B32" s="121">
        <v>45</v>
      </c>
      <c r="C32" s="137">
        <v>220</v>
      </c>
      <c r="D32" s="137">
        <f t="shared" si="0"/>
        <v>552</v>
      </c>
      <c r="E32" s="126">
        <v>1459415</v>
      </c>
      <c r="F32" s="126">
        <v>1457781</v>
      </c>
      <c r="G32" s="151">
        <f t="shared" si="1"/>
        <v>0.999</v>
      </c>
      <c r="H32" s="89">
        <v>952159</v>
      </c>
      <c r="I32" s="89">
        <v>63058</v>
      </c>
      <c r="J32" s="89">
        <v>145421</v>
      </c>
      <c r="K32" s="89">
        <v>23464</v>
      </c>
      <c r="L32" s="89">
        <v>60795</v>
      </c>
      <c r="M32" s="89">
        <v>124458</v>
      </c>
      <c r="N32" s="89"/>
      <c r="O32" s="89"/>
      <c r="P32" s="89">
        <f t="shared" si="2"/>
        <v>88426</v>
      </c>
    </row>
    <row r="33" spans="1:16" ht="12.75">
      <c r="A33" s="117" t="s">
        <v>98</v>
      </c>
      <c r="B33" s="121">
        <v>46</v>
      </c>
      <c r="C33" s="137">
        <v>449</v>
      </c>
      <c r="D33" s="137">
        <f t="shared" si="0"/>
        <v>420</v>
      </c>
      <c r="E33" s="126">
        <v>2260867</v>
      </c>
      <c r="F33" s="126">
        <v>2260835</v>
      </c>
      <c r="G33" s="151">
        <f t="shared" si="1"/>
        <v>1</v>
      </c>
      <c r="H33" s="89">
        <v>1506577</v>
      </c>
      <c r="I33" s="89">
        <v>107846</v>
      </c>
      <c r="J33" s="89">
        <v>227704</v>
      </c>
      <c r="K33" s="89">
        <v>37498</v>
      </c>
      <c r="L33" s="89">
        <v>193177</v>
      </c>
      <c r="M33" s="89">
        <v>63112</v>
      </c>
      <c r="N33" s="89"/>
      <c r="O33" s="89"/>
      <c r="P33" s="89">
        <f t="shared" si="2"/>
        <v>124921</v>
      </c>
    </row>
    <row r="34" spans="1:16" ht="12.75">
      <c r="A34" s="117" t="s">
        <v>99</v>
      </c>
      <c r="B34" s="121">
        <v>47</v>
      </c>
      <c r="C34" s="137">
        <v>527</v>
      </c>
      <c r="D34" s="137">
        <f t="shared" si="0"/>
        <v>529</v>
      </c>
      <c r="E34" s="126">
        <v>3350593</v>
      </c>
      <c r="F34" s="126">
        <v>3347008</v>
      </c>
      <c r="G34" s="151">
        <f t="shared" si="1"/>
        <v>0.999</v>
      </c>
      <c r="H34" s="89">
        <v>2295727</v>
      </c>
      <c r="I34" s="89">
        <v>171159</v>
      </c>
      <c r="J34" s="89">
        <v>371830</v>
      </c>
      <c r="K34" s="89">
        <v>58251</v>
      </c>
      <c r="L34" s="89">
        <v>206540</v>
      </c>
      <c r="M34" s="89">
        <v>63913</v>
      </c>
      <c r="N34" s="89"/>
      <c r="O34" s="89"/>
      <c r="P34" s="89">
        <f t="shared" si="2"/>
        <v>179588</v>
      </c>
    </row>
    <row r="35" spans="1:16" ht="12.75">
      <c r="A35" s="117" t="s">
        <v>100</v>
      </c>
      <c r="B35" s="121">
        <v>48</v>
      </c>
      <c r="C35" s="137">
        <v>282</v>
      </c>
      <c r="D35" s="137">
        <f t="shared" si="0"/>
        <v>417</v>
      </c>
      <c r="E35" s="126">
        <v>1410962</v>
      </c>
      <c r="F35" s="126">
        <v>1410907</v>
      </c>
      <c r="G35" s="151">
        <f t="shared" si="1"/>
        <v>1</v>
      </c>
      <c r="H35" s="89">
        <v>882914</v>
      </c>
      <c r="I35" s="89">
        <v>63653</v>
      </c>
      <c r="J35" s="89">
        <v>140399</v>
      </c>
      <c r="K35" s="89">
        <v>22428</v>
      </c>
      <c r="L35" s="89">
        <v>170073</v>
      </c>
      <c r="M35" s="89">
        <v>190</v>
      </c>
      <c r="N35" s="89"/>
      <c r="O35" s="89"/>
      <c r="P35" s="89">
        <f t="shared" si="2"/>
        <v>131250</v>
      </c>
    </row>
    <row r="36" spans="1:16" s="51" customFormat="1" ht="12.75">
      <c r="A36" s="123" t="s">
        <v>3</v>
      </c>
      <c r="B36" s="138"/>
      <c r="C36" s="119">
        <f>SUM(C5:C35)</f>
        <v>12036</v>
      </c>
      <c r="D36" s="137">
        <f t="shared" si="0"/>
        <v>485</v>
      </c>
      <c r="E36" s="130">
        <f>SUM(E5:E35)</f>
        <v>70113607</v>
      </c>
      <c r="F36" s="130">
        <v>70018995</v>
      </c>
      <c r="G36" s="157">
        <f t="shared" si="1"/>
        <v>0.999</v>
      </c>
      <c r="H36" s="120">
        <f aca="true" t="shared" si="3" ref="H36:O36">SUM(H5:H35)</f>
        <v>45793052</v>
      </c>
      <c r="I36" s="120">
        <f t="shared" si="3"/>
        <v>3214051</v>
      </c>
      <c r="J36" s="120">
        <f t="shared" si="3"/>
        <v>7181103</v>
      </c>
      <c r="K36" s="120">
        <f t="shared" si="3"/>
        <v>1138142</v>
      </c>
      <c r="L36" s="120">
        <f t="shared" si="3"/>
        <v>4004378</v>
      </c>
      <c r="M36" s="120">
        <f t="shared" si="3"/>
        <v>4353463</v>
      </c>
      <c r="N36" s="120">
        <f t="shared" si="3"/>
        <v>45395</v>
      </c>
      <c r="O36" s="120">
        <f t="shared" si="3"/>
        <v>90962</v>
      </c>
      <c r="P36" s="120">
        <f t="shared" si="2"/>
        <v>4198449</v>
      </c>
    </row>
    <row r="37" spans="1:16" ht="12.75">
      <c r="A37" s="25"/>
      <c r="B37" s="13"/>
      <c r="C37" s="13"/>
      <c r="D37" s="13"/>
      <c r="E37" s="98"/>
      <c r="F37" s="108"/>
      <c r="G37" s="1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12.75">
      <c r="A38" s="25"/>
      <c r="B38" s="13"/>
      <c r="C38" s="13"/>
      <c r="D38" s="13"/>
      <c r="E38" s="98"/>
      <c r="F38" s="108"/>
      <c r="G38" s="1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ht="12.75">
      <c r="A39" s="25"/>
      <c r="B39" s="13"/>
      <c r="C39" s="13"/>
      <c r="D39" s="13"/>
      <c r="E39" s="98"/>
      <c r="F39" s="108"/>
      <c r="G39" s="1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2.75">
      <c r="A40" s="25"/>
      <c r="B40" s="13"/>
      <c r="C40" s="13"/>
      <c r="D40" s="13"/>
      <c r="E40" s="98"/>
      <c r="F40" s="108"/>
      <c r="G40" s="1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ht="12.75">
      <c r="A41" s="25"/>
      <c r="B41" s="13"/>
      <c r="C41" s="13"/>
      <c r="D41" s="13"/>
      <c r="E41" s="98"/>
      <c r="F41" s="108"/>
      <c r="G41" s="1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ht="12.75">
      <c r="A42" s="25"/>
      <c r="B42" s="13"/>
      <c r="C42" s="13"/>
      <c r="D42" s="13"/>
      <c r="E42" s="98"/>
      <c r="F42" s="108"/>
      <c r="G42" s="1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ht="12.75">
      <c r="A43" s="25"/>
      <c r="B43" s="13"/>
      <c r="C43" s="13"/>
      <c r="D43" s="13"/>
      <c r="E43" s="98"/>
      <c r="F43" s="108"/>
      <c r="G43" s="1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ht="12.75">
      <c r="A44" s="25"/>
      <c r="B44" s="13"/>
      <c r="C44" s="13"/>
      <c r="D44" s="13"/>
      <c r="E44" s="98"/>
      <c r="F44" s="108"/>
      <c r="G44" s="1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12.75">
      <c r="A45" s="25"/>
      <c r="B45" s="13"/>
      <c r="C45" s="13"/>
      <c r="D45" s="13"/>
      <c r="E45" s="98"/>
      <c r="F45" s="108"/>
      <c r="G45" s="147"/>
      <c r="H45" s="47"/>
      <c r="I45" s="47"/>
      <c r="J45" s="47"/>
      <c r="K45" s="47"/>
      <c r="L45" s="47"/>
      <c r="M45" s="47"/>
      <c r="N45" s="47"/>
      <c r="O45" s="47"/>
      <c r="P45" s="47"/>
    </row>
    <row r="46" spans="1:16" ht="12.75">
      <c r="A46" s="25"/>
      <c r="B46" s="13"/>
      <c r="C46" s="13"/>
      <c r="D46" s="13"/>
      <c r="E46" s="98"/>
      <c r="F46" s="108"/>
      <c r="G46" s="147"/>
      <c r="H46" s="47"/>
      <c r="I46" s="47"/>
      <c r="J46" s="47"/>
      <c r="K46" s="47"/>
      <c r="L46" s="47"/>
      <c r="M46" s="47"/>
      <c r="N46" s="47"/>
      <c r="O46" s="47"/>
      <c r="P46" s="47"/>
    </row>
    <row r="47" spans="1:16" ht="12.75">
      <c r="A47" s="25"/>
      <c r="B47" s="13"/>
      <c r="C47" s="13"/>
      <c r="D47" s="13"/>
      <c r="E47" s="98"/>
      <c r="F47" s="108"/>
      <c r="G47" s="147"/>
      <c r="H47" s="47"/>
      <c r="I47" s="47"/>
      <c r="J47" s="47"/>
      <c r="K47" s="47"/>
      <c r="L47" s="47"/>
      <c r="M47" s="47"/>
      <c r="N47" s="47"/>
      <c r="O47" s="47"/>
      <c r="P47" s="47"/>
    </row>
    <row r="48" spans="1:16" ht="12.75">
      <c r="A48" s="25"/>
      <c r="B48" s="13"/>
      <c r="C48" s="13"/>
      <c r="D48" s="13"/>
      <c r="E48" s="98"/>
      <c r="F48" s="108"/>
      <c r="G48" s="147"/>
      <c r="H48" s="47"/>
      <c r="I48" s="47"/>
      <c r="J48" s="47"/>
      <c r="K48" s="47"/>
      <c r="L48" s="47"/>
      <c r="M48" s="47"/>
      <c r="N48" s="47"/>
      <c r="O48" s="47"/>
      <c r="P48" s="47"/>
    </row>
    <row r="49" spans="1:16" ht="12.75">
      <c r="A49" s="25"/>
      <c r="B49" s="13"/>
      <c r="C49" s="13"/>
      <c r="D49" s="13"/>
      <c r="E49" s="98"/>
      <c r="F49" s="108"/>
      <c r="G49" s="1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ht="12.75">
      <c r="A50" s="25"/>
      <c r="B50" s="13"/>
      <c r="C50" s="13"/>
      <c r="D50" s="13"/>
      <c r="E50" s="98"/>
      <c r="F50" s="108"/>
      <c r="G50" s="147"/>
      <c r="H50" s="47"/>
      <c r="I50" s="47"/>
      <c r="J50" s="47"/>
      <c r="K50" s="47"/>
      <c r="L50" s="47"/>
      <c r="M50" s="47"/>
      <c r="N50" s="47"/>
      <c r="O50" s="47"/>
      <c r="P50" s="47"/>
    </row>
    <row r="51" spans="1:16" ht="12.75">
      <c r="A51" s="25"/>
      <c r="B51" s="13"/>
      <c r="C51" s="13"/>
      <c r="D51" s="13"/>
      <c r="E51" s="98"/>
      <c r="F51" s="108"/>
      <c r="G51" s="1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ht="12.75">
      <c r="A52" s="25"/>
      <c r="B52" s="13"/>
      <c r="C52" s="13"/>
      <c r="D52" s="13"/>
      <c r="E52" s="98"/>
      <c r="F52" s="108"/>
      <c r="G52" s="147"/>
      <c r="H52" s="47"/>
      <c r="I52" s="47"/>
      <c r="J52" s="47"/>
      <c r="K52" s="47"/>
      <c r="L52" s="47"/>
      <c r="M52" s="47"/>
      <c r="N52" s="47"/>
      <c r="O52" s="47"/>
      <c r="P52" s="47"/>
    </row>
    <row r="53" spans="1:16" ht="12.75">
      <c r="A53" s="25"/>
      <c r="B53" s="13"/>
      <c r="C53" s="13"/>
      <c r="D53" s="13"/>
      <c r="E53" s="98"/>
      <c r="F53" s="108"/>
      <c r="G53" s="1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ht="12.75">
      <c r="A54" s="25"/>
      <c r="B54" s="13"/>
      <c r="C54" s="13"/>
      <c r="D54" s="13"/>
      <c r="E54" s="98"/>
      <c r="F54" s="108"/>
      <c r="G54" s="1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ht="12.75">
      <c r="A55" s="25"/>
      <c r="B55" s="13"/>
      <c r="C55" s="13"/>
      <c r="D55" s="13"/>
      <c r="E55" s="98"/>
      <c r="F55" s="108"/>
      <c r="G55" s="1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ht="12.75">
      <c r="A56" s="25"/>
      <c r="B56" s="13"/>
      <c r="C56" s="13"/>
      <c r="D56" s="13"/>
      <c r="E56" s="98"/>
      <c r="F56" s="108"/>
      <c r="G56" s="1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ht="12.75">
      <c r="A57" s="23"/>
      <c r="B57" s="3"/>
      <c r="C57" s="13"/>
      <c r="D57" s="13"/>
      <c r="E57" s="99"/>
      <c r="F57" s="109"/>
      <c r="G57" s="148"/>
      <c r="H57" s="16"/>
      <c r="I57" s="49"/>
      <c r="J57" s="49"/>
      <c r="K57" s="49"/>
      <c r="L57" s="49"/>
      <c r="M57" s="49"/>
      <c r="N57" s="49"/>
      <c r="O57" s="49"/>
      <c r="P57" s="49"/>
    </row>
    <row r="58" spans="1:16" ht="12.75">
      <c r="A58" s="23"/>
      <c r="B58" s="3"/>
      <c r="C58" s="3"/>
      <c r="D58" s="3"/>
      <c r="E58" s="100"/>
      <c r="F58" s="108"/>
      <c r="G58" s="14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23"/>
      <c r="B59" s="3"/>
      <c r="C59" s="3"/>
      <c r="D59" s="3"/>
      <c r="E59" s="99"/>
      <c r="F59" s="108"/>
      <c r="G59" s="14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23"/>
      <c r="B60" s="3"/>
      <c r="C60" s="3"/>
      <c r="D60" s="3"/>
      <c r="E60" s="95"/>
      <c r="F60" s="108"/>
      <c r="G60" s="143"/>
      <c r="H60" s="3"/>
      <c r="I60" s="3"/>
      <c r="J60" s="3"/>
      <c r="K60" s="3"/>
      <c r="L60" s="3"/>
      <c r="M60" s="3"/>
      <c r="N60" s="3"/>
      <c r="O60" s="3"/>
      <c r="P60" s="3"/>
    </row>
    <row r="61" spans="1:8" ht="12.75">
      <c r="A61" s="23"/>
      <c r="B61" s="3"/>
      <c r="C61" s="3"/>
      <c r="D61" s="3"/>
      <c r="E61" s="95"/>
      <c r="F61" s="108"/>
      <c r="H61" s="3"/>
    </row>
    <row r="62" spans="1:8" ht="12.75">
      <c r="A62" s="23"/>
      <c r="B62" s="17"/>
      <c r="C62" s="3"/>
      <c r="D62" s="3"/>
      <c r="E62" s="101"/>
      <c r="F62" s="108"/>
      <c r="H62" s="3"/>
    </row>
    <row r="63" spans="1:8" ht="12.75">
      <c r="A63" s="25"/>
      <c r="B63" s="13"/>
      <c r="C63" s="3"/>
      <c r="D63" s="3"/>
      <c r="E63" s="100"/>
      <c r="F63" s="108"/>
      <c r="H63" s="3"/>
    </row>
    <row r="64" spans="1:8" ht="12.75">
      <c r="A64" s="25"/>
      <c r="B64" s="13"/>
      <c r="C64" s="3"/>
      <c r="D64" s="3"/>
      <c r="E64" s="100"/>
      <c r="F64" s="108"/>
      <c r="H64" s="3"/>
    </row>
    <row r="65" spans="1:8" ht="12.75">
      <c r="A65" s="25"/>
      <c r="B65" s="13"/>
      <c r="C65" s="3"/>
      <c r="D65" s="3"/>
      <c r="E65" s="100"/>
      <c r="F65" s="108"/>
      <c r="H65" s="3"/>
    </row>
    <row r="66" spans="1:8" ht="12.75">
      <c r="A66" s="25"/>
      <c r="B66" s="13"/>
      <c r="C66" s="3"/>
      <c r="D66" s="3"/>
      <c r="E66" s="100"/>
      <c r="F66" s="108"/>
      <c r="H66" s="3"/>
    </row>
    <row r="67" spans="1:8" ht="12.75">
      <c r="A67" s="25"/>
      <c r="B67" s="13"/>
      <c r="C67" s="3"/>
      <c r="D67" s="3"/>
      <c r="E67" s="100"/>
      <c r="F67" s="108"/>
      <c r="H67" s="3"/>
    </row>
    <row r="68" spans="1:8" ht="13.5">
      <c r="A68" s="23"/>
      <c r="B68" s="3"/>
      <c r="C68" s="3"/>
      <c r="D68" s="3"/>
      <c r="E68" s="102"/>
      <c r="F68" s="108"/>
      <c r="H68" s="3"/>
    </row>
    <row r="69" spans="1:8" ht="12.75">
      <c r="A69" s="21"/>
      <c r="F69" s="108"/>
      <c r="H69" s="3"/>
    </row>
    <row r="70" spans="1:8" ht="12.75">
      <c r="A70" s="21"/>
      <c r="F70" s="108"/>
      <c r="H70" s="3"/>
    </row>
    <row r="71" spans="1:8" ht="12.75">
      <c r="A71" s="21"/>
      <c r="F71" s="108"/>
      <c r="H71" s="3"/>
    </row>
    <row r="72" spans="1:8" ht="12.75">
      <c r="A72" s="21"/>
      <c r="F72" s="108"/>
      <c r="H72" s="3"/>
    </row>
    <row r="73" spans="1:8" ht="12.75">
      <c r="A73" s="21"/>
      <c r="F73" s="108"/>
      <c r="H73" s="3"/>
    </row>
    <row r="74" spans="1:8" ht="12.75">
      <c r="A74" s="21"/>
      <c r="F74" s="108"/>
      <c r="H74" s="3"/>
    </row>
    <row r="75" spans="1:8" ht="12.75">
      <c r="A75" s="21"/>
      <c r="F75" s="108"/>
      <c r="H75" s="3"/>
    </row>
    <row r="76" spans="1:8" ht="12.75">
      <c r="A76" s="21"/>
      <c r="F76" s="108"/>
      <c r="H76" s="3"/>
    </row>
    <row r="77" spans="1:8" ht="12.75">
      <c r="A77" s="21"/>
      <c r="F77" s="108"/>
      <c r="H77" s="3"/>
    </row>
    <row r="78" spans="1:8" ht="12.75">
      <c r="A78" s="21"/>
      <c r="F78" s="108"/>
      <c r="H78" s="3"/>
    </row>
    <row r="79" spans="1:8" ht="12.75">
      <c r="A79" s="21"/>
      <c r="F79" s="108"/>
      <c r="H79" s="3"/>
    </row>
    <row r="80" spans="1:16" ht="15.75">
      <c r="A80" s="23"/>
      <c r="B80" s="10"/>
      <c r="C80" s="10"/>
      <c r="D80" s="10"/>
      <c r="E80" s="96"/>
      <c r="F80" s="108"/>
      <c r="G80" s="145"/>
      <c r="H80" s="11"/>
      <c r="I80" s="11"/>
      <c r="J80" s="11"/>
      <c r="K80" s="11"/>
      <c r="L80" s="3"/>
      <c r="M80" s="3"/>
      <c r="N80" s="3"/>
      <c r="O80" s="3"/>
      <c r="P80" s="3"/>
    </row>
    <row r="81" spans="1:16" ht="15.75">
      <c r="A81" s="23"/>
      <c r="B81" s="10"/>
      <c r="C81" s="10"/>
      <c r="D81" s="10"/>
      <c r="E81" s="96"/>
      <c r="F81" s="108"/>
      <c r="G81" s="145"/>
      <c r="H81" s="11"/>
      <c r="I81" s="11"/>
      <c r="J81" s="11"/>
      <c r="K81" s="11"/>
      <c r="L81" s="3"/>
      <c r="M81" s="3"/>
      <c r="N81" s="3"/>
      <c r="O81" s="3"/>
      <c r="P81" s="3"/>
    </row>
    <row r="82" spans="1:16" ht="12.75">
      <c r="A82" s="23"/>
      <c r="B82" s="3"/>
      <c r="C82" s="3"/>
      <c r="D82" s="3"/>
      <c r="E82" s="95"/>
      <c r="F82" s="108"/>
      <c r="G82" s="14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46"/>
      <c r="B83" s="13"/>
      <c r="C83" s="13"/>
      <c r="D83" s="13"/>
      <c r="E83" s="97"/>
      <c r="F83" s="108"/>
      <c r="G83" s="146"/>
      <c r="H83" s="7"/>
      <c r="I83" s="7"/>
      <c r="J83" s="7"/>
      <c r="K83" s="7"/>
      <c r="L83" s="7"/>
      <c r="M83" s="7"/>
      <c r="N83" s="7"/>
      <c r="O83" s="7"/>
      <c r="P83" s="7"/>
    </row>
    <row r="84" spans="1:16" ht="12.75">
      <c r="A84" s="46"/>
      <c r="B84" s="13"/>
      <c r="C84" s="13"/>
      <c r="D84" s="13"/>
      <c r="E84" s="97"/>
      <c r="F84" s="108"/>
      <c r="G84" s="146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>
      <c r="A85" s="25"/>
      <c r="B85" s="13"/>
      <c r="C85" s="13"/>
      <c r="D85" s="13"/>
      <c r="E85" s="104"/>
      <c r="F85" s="110"/>
      <c r="G85" s="149"/>
      <c r="H85" s="47"/>
      <c r="I85" s="47"/>
      <c r="J85" s="47"/>
      <c r="K85" s="47"/>
      <c r="L85" s="47"/>
      <c r="M85" s="47"/>
      <c r="N85" s="47"/>
      <c r="O85" s="47"/>
      <c r="P85" s="47"/>
    </row>
    <row r="86" spans="1:16" ht="12.75">
      <c r="A86" s="25"/>
      <c r="B86" s="13"/>
      <c r="C86" s="13"/>
      <c r="D86" s="13"/>
      <c r="E86" s="104"/>
      <c r="F86" s="110"/>
      <c r="G86" s="149"/>
      <c r="H86" s="47"/>
      <c r="I86" s="47"/>
      <c r="J86" s="47"/>
      <c r="K86" s="47"/>
      <c r="L86" s="47"/>
      <c r="M86" s="47"/>
      <c r="N86" s="47"/>
      <c r="O86" s="47"/>
      <c r="P86" s="47"/>
    </row>
    <row r="87" spans="1:16" ht="12.75">
      <c r="A87" s="25"/>
      <c r="B87" s="13"/>
      <c r="C87" s="13"/>
      <c r="D87" s="13"/>
      <c r="E87" s="104"/>
      <c r="F87" s="110"/>
      <c r="G87" s="149"/>
      <c r="H87" s="47"/>
      <c r="I87" s="47"/>
      <c r="J87" s="47"/>
      <c r="K87" s="47"/>
      <c r="L87" s="47"/>
      <c r="M87" s="47"/>
      <c r="N87" s="47"/>
      <c r="O87" s="47"/>
      <c r="P87" s="47"/>
    </row>
    <row r="88" spans="1:16" ht="12.75">
      <c r="A88" s="25"/>
      <c r="B88" s="13"/>
      <c r="C88" s="13"/>
      <c r="D88" s="13"/>
      <c r="E88" s="104"/>
      <c r="F88" s="110"/>
      <c r="G88" s="149"/>
      <c r="H88" s="47"/>
      <c r="I88" s="47"/>
      <c r="J88" s="47"/>
      <c r="K88" s="47"/>
      <c r="L88" s="47"/>
      <c r="M88" s="47"/>
      <c r="N88" s="47"/>
      <c r="O88" s="47"/>
      <c r="P88" s="47"/>
    </row>
    <row r="89" spans="1:16" ht="12.75">
      <c r="A89" s="25"/>
      <c r="B89" s="13"/>
      <c r="C89" s="13"/>
      <c r="D89" s="13"/>
      <c r="E89" s="104"/>
      <c r="F89" s="110"/>
      <c r="G89" s="149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2.75">
      <c r="A90" s="25"/>
      <c r="B90" s="13"/>
      <c r="C90" s="13"/>
      <c r="D90" s="13"/>
      <c r="E90" s="104"/>
      <c r="F90" s="110"/>
      <c r="G90" s="149"/>
      <c r="H90" s="47"/>
      <c r="I90" s="47"/>
      <c r="J90" s="47"/>
      <c r="K90" s="47"/>
      <c r="L90" s="47"/>
      <c r="M90" s="47"/>
      <c r="N90" s="47"/>
      <c r="O90" s="47"/>
      <c r="P90" s="47"/>
    </row>
    <row r="91" spans="1:16" ht="12.75">
      <c r="A91" s="25"/>
      <c r="B91" s="13"/>
      <c r="C91" s="13"/>
      <c r="D91" s="13"/>
      <c r="E91" s="104"/>
      <c r="F91" s="110"/>
      <c r="G91" s="149"/>
      <c r="H91" s="47"/>
      <c r="I91" s="47"/>
      <c r="J91" s="47"/>
      <c r="K91" s="47"/>
      <c r="L91" s="47"/>
      <c r="M91" s="47"/>
      <c r="N91" s="47"/>
      <c r="O91" s="47"/>
      <c r="P91" s="47"/>
    </row>
    <row r="92" spans="1:16" ht="12.75">
      <c r="A92" s="25"/>
      <c r="B92" s="13"/>
      <c r="C92" s="13"/>
      <c r="D92" s="13"/>
      <c r="E92" s="104"/>
      <c r="F92" s="110"/>
      <c r="G92" s="149"/>
      <c r="H92" s="47"/>
      <c r="I92" s="47"/>
      <c r="J92" s="47"/>
      <c r="K92" s="47"/>
      <c r="L92" s="47"/>
      <c r="M92" s="47"/>
      <c r="N92" s="47"/>
      <c r="O92" s="47"/>
      <c r="P92" s="47"/>
    </row>
    <row r="93" spans="1:16" ht="12.75">
      <c r="A93" s="25"/>
      <c r="B93" s="13"/>
      <c r="C93" s="13"/>
      <c r="D93" s="13"/>
      <c r="E93" s="104"/>
      <c r="F93" s="110"/>
      <c r="G93" s="149"/>
      <c r="H93" s="47"/>
      <c r="I93" s="47"/>
      <c r="J93" s="47"/>
      <c r="K93" s="47"/>
      <c r="L93" s="47"/>
      <c r="M93" s="47"/>
      <c r="N93" s="47"/>
      <c r="O93" s="47"/>
      <c r="P93" s="47"/>
    </row>
    <row r="94" spans="1:16" ht="12.75">
      <c r="A94" s="25"/>
      <c r="B94" s="13"/>
      <c r="C94" s="13"/>
      <c r="D94" s="13"/>
      <c r="E94" s="104"/>
      <c r="F94" s="110"/>
      <c r="G94" s="149"/>
      <c r="H94" s="47"/>
      <c r="I94" s="47"/>
      <c r="J94" s="47"/>
      <c r="K94" s="47"/>
      <c r="L94" s="47"/>
      <c r="M94" s="47"/>
      <c r="N94" s="47"/>
      <c r="O94" s="47"/>
      <c r="P94" s="47"/>
    </row>
    <row r="95" spans="1:16" ht="12.75">
      <c r="A95" s="25"/>
      <c r="B95" s="13"/>
      <c r="C95" s="13"/>
      <c r="D95" s="13"/>
      <c r="E95" s="104"/>
      <c r="F95" s="110"/>
      <c r="G95" s="149"/>
      <c r="H95" s="47"/>
      <c r="I95" s="47"/>
      <c r="J95" s="47"/>
      <c r="K95" s="47"/>
      <c r="L95" s="47"/>
      <c r="M95" s="47"/>
      <c r="N95" s="47"/>
      <c r="O95" s="47"/>
      <c r="P95" s="47"/>
    </row>
    <row r="96" spans="1:16" ht="12.75">
      <c r="A96" s="25"/>
      <c r="B96" s="13"/>
      <c r="C96" s="13"/>
      <c r="D96" s="13"/>
      <c r="E96" s="104"/>
      <c r="F96" s="110"/>
      <c r="G96" s="149"/>
      <c r="H96" s="47"/>
      <c r="I96" s="47"/>
      <c r="J96" s="47"/>
      <c r="K96" s="47"/>
      <c r="L96" s="47"/>
      <c r="M96" s="47"/>
      <c r="N96" s="47"/>
      <c r="O96" s="47"/>
      <c r="P96" s="47"/>
    </row>
    <row r="97" spans="1:16" ht="12.75">
      <c r="A97" s="46"/>
      <c r="B97" s="13"/>
      <c r="C97" s="13"/>
      <c r="D97" s="13"/>
      <c r="E97" s="104"/>
      <c r="F97" s="110"/>
      <c r="G97" s="149"/>
      <c r="H97" s="47"/>
      <c r="I97" s="47"/>
      <c r="J97" s="47"/>
      <c r="K97" s="47"/>
      <c r="L97" s="47"/>
      <c r="M97" s="47"/>
      <c r="N97" s="47"/>
      <c r="O97" s="47"/>
      <c r="P97" s="47"/>
    </row>
    <row r="98" spans="1:16" ht="12.75">
      <c r="A98" s="46"/>
      <c r="B98" s="13"/>
      <c r="C98" s="13"/>
      <c r="D98" s="13"/>
      <c r="E98" s="104"/>
      <c r="F98" s="110"/>
      <c r="G98" s="149"/>
      <c r="H98" s="47"/>
      <c r="I98" s="47"/>
      <c r="J98" s="47"/>
      <c r="K98" s="47"/>
      <c r="L98" s="47"/>
      <c r="M98" s="47"/>
      <c r="N98" s="47"/>
      <c r="O98" s="47"/>
      <c r="P98" s="47"/>
    </row>
    <row r="99" spans="1:16" ht="12.75">
      <c r="A99" s="46"/>
      <c r="B99" s="13"/>
      <c r="C99" s="13"/>
      <c r="D99" s="13"/>
      <c r="E99" s="104"/>
      <c r="F99" s="110"/>
      <c r="G99" s="149"/>
      <c r="H99" s="47"/>
      <c r="I99" s="47"/>
      <c r="J99" s="47"/>
      <c r="K99" s="47"/>
      <c r="L99" s="47"/>
      <c r="M99" s="47"/>
      <c r="N99" s="47"/>
      <c r="O99" s="47"/>
      <c r="P99" s="47"/>
    </row>
    <row r="100" spans="1:16" ht="12.75">
      <c r="A100" s="46"/>
      <c r="B100" s="13"/>
      <c r="C100" s="13"/>
      <c r="D100" s="13"/>
      <c r="E100" s="104"/>
      <c r="F100" s="110"/>
      <c r="G100" s="149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ht="12.75">
      <c r="A101" s="46"/>
      <c r="B101" s="13"/>
      <c r="C101" s="13"/>
      <c r="D101" s="13"/>
      <c r="E101" s="104"/>
      <c r="F101" s="110"/>
      <c r="G101" s="149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1:16" ht="12.75">
      <c r="A102" s="46"/>
      <c r="B102" s="13"/>
      <c r="C102" s="13"/>
      <c r="D102" s="13"/>
      <c r="E102" s="104"/>
      <c r="F102" s="110"/>
      <c r="G102" s="149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1:16" ht="12.75">
      <c r="A103" s="46"/>
      <c r="B103" s="13"/>
      <c r="C103" s="13"/>
      <c r="D103" s="13"/>
      <c r="E103" s="104"/>
      <c r="F103" s="110"/>
      <c r="G103" s="149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ht="12.75">
      <c r="A104" s="46"/>
      <c r="B104" s="13"/>
      <c r="C104" s="13"/>
      <c r="D104" s="13"/>
      <c r="E104" s="104"/>
      <c r="F104" s="110"/>
      <c r="G104" s="149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2.75">
      <c r="A105" s="46"/>
      <c r="B105" s="13"/>
      <c r="C105" s="13"/>
      <c r="D105" s="13"/>
      <c r="E105" s="104"/>
      <c r="F105" s="110"/>
      <c r="G105" s="149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s="42" customFormat="1" ht="13.5">
      <c r="A106" s="12"/>
      <c r="B106" s="41"/>
      <c r="C106" s="7"/>
      <c r="D106" s="7"/>
      <c r="E106" s="105"/>
      <c r="F106" s="111"/>
      <c r="G106" s="149"/>
      <c r="H106" s="33"/>
      <c r="I106" s="33"/>
      <c r="J106" s="43"/>
      <c r="K106" s="43"/>
      <c r="L106" s="33"/>
      <c r="M106" s="33"/>
      <c r="N106" s="33"/>
      <c r="O106" s="33"/>
      <c r="P106" s="33"/>
    </row>
    <row r="107" spans="1:16" ht="12.75">
      <c r="A107" s="23"/>
      <c r="B107" s="3"/>
      <c r="C107" s="13"/>
      <c r="D107" s="13"/>
      <c r="E107" s="99"/>
      <c r="F107" s="112"/>
      <c r="G107" s="149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2.75">
      <c r="A108" s="23"/>
      <c r="B108" s="48"/>
      <c r="C108" s="13"/>
      <c r="D108" s="13"/>
      <c r="E108" s="99"/>
      <c r="F108" s="110"/>
      <c r="G108" s="149"/>
      <c r="H108" s="15"/>
      <c r="I108" s="14"/>
      <c r="J108" s="15"/>
      <c r="K108" s="15"/>
      <c r="L108" s="35"/>
      <c r="M108" s="35"/>
      <c r="N108" s="35"/>
      <c r="O108" s="35"/>
      <c r="P108" s="35"/>
    </row>
    <row r="109" spans="1:16" ht="12.75">
      <c r="A109" s="23"/>
      <c r="B109" s="48"/>
      <c r="C109" s="13"/>
      <c r="D109" s="13"/>
      <c r="E109" s="99"/>
      <c r="F109" s="110"/>
      <c r="G109" s="149"/>
      <c r="H109" s="15"/>
      <c r="I109" s="14"/>
      <c r="J109" s="15"/>
      <c r="K109" s="15"/>
      <c r="L109" s="35"/>
      <c r="M109" s="35"/>
      <c r="N109" s="35"/>
      <c r="O109" s="35"/>
      <c r="P109" s="35"/>
    </row>
    <row r="110" spans="1:16" ht="12.75">
      <c r="A110" s="23"/>
      <c r="B110" s="3"/>
      <c r="C110" s="13"/>
      <c r="D110" s="13"/>
      <c r="E110" s="99"/>
      <c r="F110" s="112"/>
      <c r="G110" s="150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1:16" ht="12.75">
      <c r="A111" s="23"/>
      <c r="B111" s="3"/>
      <c r="C111" s="13"/>
      <c r="D111" s="13"/>
      <c r="E111" s="99"/>
      <c r="F111" s="112"/>
      <c r="G111" s="150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1:16" ht="12.75">
      <c r="A112" s="12"/>
      <c r="B112" s="3"/>
      <c r="C112" s="3"/>
      <c r="D112" s="3"/>
      <c r="E112" s="106"/>
      <c r="F112" s="112"/>
      <c r="G112" s="14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95"/>
      <c r="F113" s="74"/>
      <c r="G113" s="14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95"/>
      <c r="F114" s="74"/>
      <c r="G114" s="143"/>
      <c r="H114" s="3"/>
      <c r="I114" s="3"/>
      <c r="J114" s="3"/>
      <c r="K114" s="3"/>
      <c r="L114" s="3"/>
      <c r="M114" s="3"/>
      <c r="N114" s="3"/>
      <c r="O114" s="3"/>
      <c r="P114" s="3"/>
    </row>
  </sheetData>
  <printOptions/>
  <pageMargins left="0.7" right="0" top="0.87" bottom="0.59" header="0.62" footer="0.3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" sqref="O1"/>
    </sheetView>
  </sheetViews>
  <sheetFormatPr defaultColWidth="9.00390625" defaultRowHeight="12.75"/>
  <cols>
    <col min="1" max="1" width="19.875" style="0" customWidth="1"/>
    <col min="2" max="2" width="10.875" style="0" bestFit="1" customWidth="1"/>
    <col min="3" max="3" width="7.625" style="0" bestFit="1" customWidth="1"/>
    <col min="4" max="4" width="8.875" style="42" customWidth="1"/>
    <col min="5" max="5" width="9.00390625" style="42" customWidth="1"/>
    <col min="6" max="6" width="9.75390625" style="0" customWidth="1"/>
    <col min="7" max="7" width="6.375" style="172" customWidth="1"/>
    <col min="9" max="9" width="7.875" style="0" customWidth="1"/>
    <col min="10" max="10" width="8.00390625" style="0" customWidth="1"/>
    <col min="11" max="11" width="6.875" style="0" customWidth="1"/>
    <col min="12" max="12" width="7.875" style="0" customWidth="1"/>
    <col min="13" max="13" width="7.125" style="0" customWidth="1"/>
    <col min="14" max="14" width="7.375" style="0" customWidth="1"/>
    <col min="15" max="15" width="8.625" style="0" customWidth="1"/>
  </cols>
  <sheetData>
    <row r="1" spans="1:15" ht="12.75">
      <c r="A1" s="18"/>
      <c r="B1" s="3"/>
      <c r="C1" s="3"/>
      <c r="D1" s="64"/>
      <c r="E1" s="64"/>
      <c r="F1" s="3"/>
      <c r="G1" s="168"/>
      <c r="H1" s="3"/>
      <c r="I1" s="3"/>
      <c r="J1" s="3"/>
      <c r="K1" s="3"/>
      <c r="L1" s="39"/>
      <c r="M1" s="3"/>
      <c r="N1" s="3"/>
      <c r="O1" s="166" t="s">
        <v>138</v>
      </c>
    </row>
    <row r="2" spans="1:15" ht="27" customHeight="1">
      <c r="A2" s="55" t="s">
        <v>137</v>
      </c>
      <c r="B2" s="55"/>
      <c r="C2" s="65"/>
      <c r="D2" s="57"/>
      <c r="E2" s="57"/>
      <c r="F2" s="55"/>
      <c r="G2" s="170"/>
      <c r="H2" s="58"/>
      <c r="I2" s="55"/>
      <c r="J2" s="55"/>
      <c r="K2" s="55"/>
      <c r="L2" s="53"/>
      <c r="M2" s="53"/>
      <c r="N2" s="53"/>
      <c r="O2" s="64"/>
    </row>
    <row r="3" spans="1:15" ht="26.25" customHeight="1">
      <c r="A3" s="158" t="s">
        <v>64</v>
      </c>
      <c r="B3" s="53"/>
      <c r="C3" s="54"/>
      <c r="D3" s="54"/>
      <c r="E3" s="54"/>
      <c r="F3" s="60"/>
      <c r="G3" s="169"/>
      <c r="H3" s="61"/>
      <c r="I3" s="54"/>
      <c r="J3" s="54"/>
      <c r="K3" s="54"/>
      <c r="L3" s="54"/>
      <c r="M3" s="54"/>
      <c r="N3" s="54"/>
      <c r="O3" s="115"/>
    </row>
    <row r="4" spans="1:15" s="156" customFormat="1" ht="45">
      <c r="A4" s="152" t="s">
        <v>127</v>
      </c>
      <c r="B4" s="152" t="s">
        <v>128</v>
      </c>
      <c r="C4" s="152" t="s">
        <v>129</v>
      </c>
      <c r="D4" s="152" t="s">
        <v>130</v>
      </c>
      <c r="E4" s="155" t="s">
        <v>131</v>
      </c>
      <c r="F4" s="155" t="s">
        <v>132</v>
      </c>
      <c r="G4" s="153" t="s">
        <v>133</v>
      </c>
      <c r="H4" s="154" t="s">
        <v>44</v>
      </c>
      <c r="I4" s="152" t="s">
        <v>48</v>
      </c>
      <c r="J4" s="152" t="s">
        <v>23</v>
      </c>
      <c r="K4" s="152" t="s">
        <v>24</v>
      </c>
      <c r="L4" s="152" t="s">
        <v>25</v>
      </c>
      <c r="M4" s="152" t="s">
        <v>49</v>
      </c>
      <c r="N4" s="152" t="s">
        <v>66</v>
      </c>
      <c r="O4" s="152" t="s">
        <v>134</v>
      </c>
    </row>
    <row r="5" spans="1:15" ht="12.75">
      <c r="A5" s="117" t="s">
        <v>50</v>
      </c>
      <c r="B5" s="121" t="s">
        <v>51</v>
      </c>
      <c r="C5" s="122">
        <v>604</v>
      </c>
      <c r="D5" s="122">
        <f aca="true" t="shared" si="0" ref="D5:D28">F5/12/C5</f>
        <v>463</v>
      </c>
      <c r="E5" s="126">
        <v>3362089</v>
      </c>
      <c r="F5" s="126">
        <v>3353015</v>
      </c>
      <c r="G5" s="177">
        <f>F5/E5</f>
        <v>0.997</v>
      </c>
      <c r="H5" s="89">
        <v>2278242</v>
      </c>
      <c r="I5" s="89">
        <v>164065</v>
      </c>
      <c r="J5" s="89">
        <v>369550</v>
      </c>
      <c r="K5" s="89">
        <v>56538</v>
      </c>
      <c r="L5" s="89">
        <v>120603</v>
      </c>
      <c r="M5" s="89">
        <v>172994</v>
      </c>
      <c r="N5" s="89"/>
      <c r="O5" s="89">
        <f>F5-SUM(H5:N5)</f>
        <v>191023</v>
      </c>
    </row>
    <row r="6" spans="1:15" ht="12.75">
      <c r="A6" s="117" t="s">
        <v>90</v>
      </c>
      <c r="B6" s="121" t="s">
        <v>68</v>
      </c>
      <c r="C6" s="122">
        <v>331</v>
      </c>
      <c r="D6" s="122">
        <f t="shared" si="0"/>
        <v>479</v>
      </c>
      <c r="E6" s="126">
        <v>1905414</v>
      </c>
      <c r="F6" s="126">
        <v>1902429</v>
      </c>
      <c r="G6" s="177">
        <f aca="true" t="shared" si="1" ref="G6:G28">F6/E6</f>
        <v>0.998</v>
      </c>
      <c r="H6" s="89">
        <v>1248877</v>
      </c>
      <c r="I6" s="89">
        <v>76901</v>
      </c>
      <c r="J6" s="89">
        <v>194687</v>
      </c>
      <c r="K6" s="89">
        <v>31668</v>
      </c>
      <c r="L6" s="89">
        <v>19710</v>
      </c>
      <c r="M6" s="89">
        <v>30619</v>
      </c>
      <c r="N6" s="89"/>
      <c r="O6" s="89">
        <f aca="true" t="shared" si="2" ref="O6:O28">F6-SUM(H6:N6)</f>
        <v>299967</v>
      </c>
    </row>
    <row r="7" spans="1:15" ht="12.75">
      <c r="A7" s="117" t="s">
        <v>52</v>
      </c>
      <c r="B7" s="121" t="s">
        <v>53</v>
      </c>
      <c r="C7" s="122">
        <v>259</v>
      </c>
      <c r="D7" s="122">
        <f t="shared" si="0"/>
        <v>835</v>
      </c>
      <c r="E7" s="126">
        <v>2596576</v>
      </c>
      <c r="F7" s="126">
        <v>2594887</v>
      </c>
      <c r="G7" s="177">
        <f t="shared" si="1"/>
        <v>0.999</v>
      </c>
      <c r="H7" s="89">
        <v>1673192</v>
      </c>
      <c r="I7" s="89">
        <v>119200</v>
      </c>
      <c r="J7" s="89">
        <v>271241</v>
      </c>
      <c r="K7" s="89">
        <v>38747</v>
      </c>
      <c r="L7" s="89">
        <v>134847</v>
      </c>
      <c r="M7" s="89">
        <v>190000</v>
      </c>
      <c r="N7" s="89"/>
      <c r="O7" s="89">
        <f t="shared" si="2"/>
        <v>167660</v>
      </c>
    </row>
    <row r="8" spans="1:15" ht="12.75">
      <c r="A8" s="117" t="s">
        <v>54</v>
      </c>
      <c r="B8" s="121" t="s">
        <v>55</v>
      </c>
      <c r="C8" s="122">
        <v>476</v>
      </c>
      <c r="D8" s="122">
        <f t="shared" si="0"/>
        <v>533</v>
      </c>
      <c r="E8" s="126">
        <v>3042853</v>
      </c>
      <c r="F8" s="126">
        <v>3042345</v>
      </c>
      <c r="G8" s="177">
        <f t="shared" si="1"/>
        <v>1</v>
      </c>
      <c r="H8" s="89">
        <v>1947996</v>
      </c>
      <c r="I8" s="89">
        <v>148255</v>
      </c>
      <c r="J8" s="89">
        <v>316872</v>
      </c>
      <c r="K8" s="89">
        <v>49775</v>
      </c>
      <c r="L8" s="89">
        <v>190890</v>
      </c>
      <c r="M8" s="89">
        <v>214709</v>
      </c>
      <c r="N8" s="89"/>
      <c r="O8" s="89">
        <f t="shared" si="2"/>
        <v>173848</v>
      </c>
    </row>
    <row r="9" spans="1:15" ht="12.75">
      <c r="A9" s="117" t="s">
        <v>91</v>
      </c>
      <c r="B9" s="121" t="s">
        <v>69</v>
      </c>
      <c r="C9" s="122">
        <v>194</v>
      </c>
      <c r="D9" s="122">
        <f t="shared" si="0"/>
        <v>517</v>
      </c>
      <c r="E9" s="126">
        <v>1205248</v>
      </c>
      <c r="F9" s="126">
        <v>1203258</v>
      </c>
      <c r="G9" s="177">
        <f t="shared" si="1"/>
        <v>0.998</v>
      </c>
      <c r="H9" s="89">
        <v>875005</v>
      </c>
      <c r="I9" s="89">
        <v>65907</v>
      </c>
      <c r="J9" s="89">
        <v>127163</v>
      </c>
      <c r="K9" s="89">
        <v>21692</v>
      </c>
      <c r="L9" s="89">
        <v>33959</v>
      </c>
      <c r="M9" s="89"/>
      <c r="N9" s="89"/>
      <c r="O9" s="89">
        <f t="shared" si="2"/>
        <v>79532</v>
      </c>
    </row>
    <row r="10" spans="1:15" ht="12.75">
      <c r="A10" s="117" t="s">
        <v>101</v>
      </c>
      <c r="B10" s="121" t="s">
        <v>70</v>
      </c>
      <c r="C10" s="122">
        <v>21</v>
      </c>
      <c r="D10" s="122">
        <f t="shared" si="0"/>
        <v>1606</v>
      </c>
      <c r="E10" s="126">
        <v>404971</v>
      </c>
      <c r="F10" s="126">
        <v>404767</v>
      </c>
      <c r="G10" s="177">
        <f t="shared" si="1"/>
        <v>0.999</v>
      </c>
      <c r="H10" s="89">
        <v>271683</v>
      </c>
      <c r="I10" s="89">
        <v>38597</v>
      </c>
      <c r="J10" s="89">
        <v>38302</v>
      </c>
      <c r="K10" s="89">
        <v>6957</v>
      </c>
      <c r="L10" s="89">
        <v>33715</v>
      </c>
      <c r="M10" s="89">
        <v>480</v>
      </c>
      <c r="N10" s="89"/>
      <c r="O10" s="89">
        <f t="shared" si="2"/>
        <v>15033</v>
      </c>
    </row>
    <row r="11" spans="1:15" ht="12.75">
      <c r="A11" s="117" t="s">
        <v>92</v>
      </c>
      <c r="B11" s="121" t="s">
        <v>71</v>
      </c>
      <c r="C11" s="122">
        <v>198</v>
      </c>
      <c r="D11" s="122">
        <f t="shared" si="0"/>
        <v>582</v>
      </c>
      <c r="E11" s="126">
        <v>1383133</v>
      </c>
      <c r="F11" s="126">
        <v>1382332</v>
      </c>
      <c r="G11" s="177">
        <f t="shared" si="1"/>
        <v>0.999</v>
      </c>
      <c r="H11" s="89">
        <v>1020958</v>
      </c>
      <c r="I11" s="89">
        <v>65685</v>
      </c>
      <c r="J11" s="89">
        <v>158080</v>
      </c>
      <c r="K11" s="89">
        <v>25025</v>
      </c>
      <c r="L11" s="89">
        <v>36000</v>
      </c>
      <c r="M11" s="89">
        <v>500</v>
      </c>
      <c r="N11" s="89"/>
      <c r="O11" s="89">
        <f t="shared" si="2"/>
        <v>76084</v>
      </c>
    </row>
    <row r="12" spans="1:15" ht="12.75">
      <c r="A12" s="117" t="s">
        <v>93</v>
      </c>
      <c r="B12" s="121" t="s">
        <v>72</v>
      </c>
      <c r="C12" s="122">
        <v>327</v>
      </c>
      <c r="D12" s="122">
        <f t="shared" si="0"/>
        <v>501</v>
      </c>
      <c r="E12" s="126">
        <v>1969019</v>
      </c>
      <c r="F12" s="126">
        <v>1966720</v>
      </c>
      <c r="G12" s="177">
        <f t="shared" si="1"/>
        <v>0.999</v>
      </c>
      <c r="H12" s="89">
        <v>1400800</v>
      </c>
      <c r="I12" s="89">
        <v>102791</v>
      </c>
      <c r="J12" s="89">
        <v>225272</v>
      </c>
      <c r="K12" s="89">
        <v>35373</v>
      </c>
      <c r="L12" s="89">
        <v>88998</v>
      </c>
      <c r="M12" s="89">
        <v>3290</v>
      </c>
      <c r="N12" s="89"/>
      <c r="O12" s="89">
        <f t="shared" si="2"/>
        <v>110196</v>
      </c>
    </row>
    <row r="13" spans="1:15" ht="12.75">
      <c r="A13" s="117" t="s">
        <v>102</v>
      </c>
      <c r="B13" s="121" t="s">
        <v>73</v>
      </c>
      <c r="C13" s="122">
        <v>149</v>
      </c>
      <c r="D13" s="122">
        <f t="shared" si="0"/>
        <v>618</v>
      </c>
      <c r="E13" s="126">
        <v>1105920</v>
      </c>
      <c r="F13" s="126">
        <v>1105043</v>
      </c>
      <c r="G13" s="177">
        <f t="shared" si="1"/>
        <v>0.999</v>
      </c>
      <c r="H13" s="89">
        <v>721297</v>
      </c>
      <c r="I13" s="89">
        <v>51770</v>
      </c>
      <c r="J13" s="89">
        <v>112178</v>
      </c>
      <c r="K13" s="89">
        <v>18470</v>
      </c>
      <c r="L13" s="89">
        <v>37955</v>
      </c>
      <c r="M13" s="89">
        <v>2000</v>
      </c>
      <c r="N13" s="89"/>
      <c r="O13" s="89">
        <f t="shared" si="2"/>
        <v>161373</v>
      </c>
    </row>
    <row r="14" spans="1:15" ht="12.75">
      <c r="A14" s="117" t="s">
        <v>103</v>
      </c>
      <c r="B14" s="121" t="s">
        <v>56</v>
      </c>
      <c r="C14" s="122">
        <v>359</v>
      </c>
      <c r="D14" s="122">
        <f t="shared" si="0"/>
        <v>460</v>
      </c>
      <c r="E14" s="126">
        <v>1984362</v>
      </c>
      <c r="F14" s="126">
        <v>1981507</v>
      </c>
      <c r="G14" s="177">
        <f t="shared" si="1"/>
        <v>0.999</v>
      </c>
      <c r="H14" s="89">
        <v>1421346</v>
      </c>
      <c r="I14" s="89">
        <v>98797</v>
      </c>
      <c r="J14" s="89">
        <v>225988</v>
      </c>
      <c r="K14" s="89">
        <v>35951</v>
      </c>
      <c r="L14" s="89">
        <v>17747</v>
      </c>
      <c r="M14" s="89">
        <v>1615</v>
      </c>
      <c r="N14" s="89"/>
      <c r="O14" s="89">
        <f t="shared" si="2"/>
        <v>180063</v>
      </c>
    </row>
    <row r="15" spans="1:15" ht="12.75">
      <c r="A15" s="117" t="s">
        <v>57</v>
      </c>
      <c r="B15" s="121" t="s">
        <v>58</v>
      </c>
      <c r="C15" s="122">
        <v>419</v>
      </c>
      <c r="D15" s="122">
        <f t="shared" si="0"/>
        <v>486</v>
      </c>
      <c r="E15" s="126">
        <v>2449083</v>
      </c>
      <c r="F15" s="126">
        <v>2445501</v>
      </c>
      <c r="G15" s="177">
        <f t="shared" si="1"/>
        <v>0.999</v>
      </c>
      <c r="H15" s="89">
        <v>1582888</v>
      </c>
      <c r="I15" s="89">
        <v>110894</v>
      </c>
      <c r="J15" s="89">
        <v>249096</v>
      </c>
      <c r="K15" s="89">
        <v>39841</v>
      </c>
      <c r="L15" s="89">
        <v>159000</v>
      </c>
      <c r="M15" s="89">
        <v>161500</v>
      </c>
      <c r="N15" s="89"/>
      <c r="O15" s="89">
        <f t="shared" si="2"/>
        <v>142282</v>
      </c>
    </row>
    <row r="16" spans="1:15" ht="12.75">
      <c r="A16" s="117" t="s">
        <v>94</v>
      </c>
      <c r="B16" s="121" t="s">
        <v>74</v>
      </c>
      <c r="C16" s="122">
        <v>424</v>
      </c>
      <c r="D16" s="122">
        <f t="shared" si="0"/>
        <v>425</v>
      </c>
      <c r="E16" s="126">
        <v>2168950</v>
      </c>
      <c r="F16" s="126">
        <v>2161198</v>
      </c>
      <c r="G16" s="177">
        <f t="shared" si="1"/>
        <v>0.996</v>
      </c>
      <c r="H16" s="89">
        <v>1510701</v>
      </c>
      <c r="I16" s="89">
        <v>107495</v>
      </c>
      <c r="J16" s="89">
        <v>248201</v>
      </c>
      <c r="K16" s="89">
        <v>38317</v>
      </c>
      <c r="L16" s="89">
        <v>132710</v>
      </c>
      <c r="M16" s="89">
        <v>2995</v>
      </c>
      <c r="N16" s="89"/>
      <c r="O16" s="89">
        <f t="shared" si="2"/>
        <v>120779</v>
      </c>
    </row>
    <row r="17" spans="1:15" ht="12.75">
      <c r="A17" s="117" t="s">
        <v>104</v>
      </c>
      <c r="B17" s="121" t="s">
        <v>61</v>
      </c>
      <c r="C17" s="122">
        <v>445</v>
      </c>
      <c r="D17" s="122">
        <f t="shared" si="0"/>
        <v>360</v>
      </c>
      <c r="E17" s="126">
        <v>1938413</v>
      </c>
      <c r="F17" s="126">
        <v>1921795</v>
      </c>
      <c r="G17" s="177">
        <f t="shared" si="1"/>
        <v>0.991</v>
      </c>
      <c r="H17" s="89">
        <v>1365294</v>
      </c>
      <c r="I17" s="89">
        <v>98108</v>
      </c>
      <c r="J17" s="89">
        <v>216133</v>
      </c>
      <c r="K17" s="89">
        <v>34590</v>
      </c>
      <c r="L17" s="89">
        <v>84231</v>
      </c>
      <c r="M17" s="89">
        <v>4500</v>
      </c>
      <c r="N17" s="89"/>
      <c r="O17" s="89">
        <f t="shared" si="2"/>
        <v>118939</v>
      </c>
    </row>
    <row r="18" spans="1:15" ht="12.75">
      <c r="A18" s="117" t="s">
        <v>105</v>
      </c>
      <c r="B18" s="121" t="s">
        <v>75</v>
      </c>
      <c r="C18" s="122">
        <v>410</v>
      </c>
      <c r="D18" s="122">
        <f t="shared" si="0"/>
        <v>421</v>
      </c>
      <c r="E18" s="126">
        <v>2076910</v>
      </c>
      <c r="F18" s="126">
        <v>2071960</v>
      </c>
      <c r="G18" s="177">
        <f t="shared" si="1"/>
        <v>0.998</v>
      </c>
      <c r="H18" s="89">
        <v>1400679</v>
      </c>
      <c r="I18" s="89">
        <v>100197</v>
      </c>
      <c r="J18" s="89">
        <v>218719</v>
      </c>
      <c r="K18" s="89">
        <v>34538</v>
      </c>
      <c r="L18" s="89">
        <v>198331</v>
      </c>
      <c r="M18" s="89">
        <v>2000</v>
      </c>
      <c r="N18" s="89"/>
      <c r="O18" s="89">
        <f t="shared" si="2"/>
        <v>117496</v>
      </c>
    </row>
    <row r="19" spans="1:15" ht="12.75">
      <c r="A19" s="117" t="s">
        <v>95</v>
      </c>
      <c r="B19" s="121" t="s">
        <v>76</v>
      </c>
      <c r="C19" s="122">
        <v>333</v>
      </c>
      <c r="D19" s="122">
        <f t="shared" si="0"/>
        <v>506</v>
      </c>
      <c r="E19" s="126">
        <v>2023232</v>
      </c>
      <c r="F19" s="126">
        <v>2022288</v>
      </c>
      <c r="G19" s="177">
        <f t="shared" si="1"/>
        <v>1</v>
      </c>
      <c r="H19" s="89">
        <v>1523495</v>
      </c>
      <c r="I19" s="89">
        <v>104573</v>
      </c>
      <c r="J19" s="89">
        <v>239701</v>
      </c>
      <c r="K19" s="89">
        <v>37970</v>
      </c>
      <c r="L19" s="89">
        <v>1792</v>
      </c>
      <c r="M19" s="89">
        <v>500</v>
      </c>
      <c r="N19" s="89"/>
      <c r="O19" s="89">
        <f t="shared" si="2"/>
        <v>114257</v>
      </c>
    </row>
    <row r="20" spans="1:15" ht="12.75">
      <c r="A20" s="117" t="s">
        <v>96</v>
      </c>
      <c r="B20" s="121" t="s">
        <v>77</v>
      </c>
      <c r="C20" s="122">
        <v>347</v>
      </c>
      <c r="D20" s="122">
        <f t="shared" si="0"/>
        <v>561</v>
      </c>
      <c r="E20" s="126">
        <v>2337474</v>
      </c>
      <c r="F20" s="126">
        <v>2335630</v>
      </c>
      <c r="G20" s="177">
        <f t="shared" si="1"/>
        <v>0.999</v>
      </c>
      <c r="H20" s="89">
        <v>1645530</v>
      </c>
      <c r="I20" s="89">
        <v>119916</v>
      </c>
      <c r="J20" s="89">
        <v>258535</v>
      </c>
      <c r="K20" s="89">
        <v>41344</v>
      </c>
      <c r="L20" s="89">
        <v>153261</v>
      </c>
      <c r="M20" s="89">
        <v>1759</v>
      </c>
      <c r="N20" s="89"/>
      <c r="O20" s="89">
        <f t="shared" si="2"/>
        <v>115285</v>
      </c>
    </row>
    <row r="21" spans="1:15" ht="12.75">
      <c r="A21" s="117" t="s">
        <v>97</v>
      </c>
      <c r="B21" s="121" t="s">
        <v>78</v>
      </c>
      <c r="C21" s="122">
        <v>479</v>
      </c>
      <c r="D21" s="122">
        <f t="shared" si="0"/>
        <v>378</v>
      </c>
      <c r="E21" s="126">
        <v>2171811</v>
      </c>
      <c r="F21" s="126">
        <v>2171556</v>
      </c>
      <c r="G21" s="177">
        <f t="shared" si="1"/>
        <v>1</v>
      </c>
      <c r="H21" s="89">
        <v>1521919</v>
      </c>
      <c r="I21" s="89">
        <v>105969</v>
      </c>
      <c r="J21" s="89">
        <v>245377</v>
      </c>
      <c r="K21" s="89">
        <v>37845</v>
      </c>
      <c r="L21" s="89">
        <v>120838</v>
      </c>
      <c r="M21" s="89">
        <v>2094</v>
      </c>
      <c r="N21" s="89"/>
      <c r="O21" s="89">
        <f t="shared" si="2"/>
        <v>137514</v>
      </c>
    </row>
    <row r="22" spans="1:15" ht="12.75">
      <c r="A22" s="117" t="s">
        <v>98</v>
      </c>
      <c r="B22" s="121" t="s">
        <v>79</v>
      </c>
      <c r="C22" s="122">
        <v>306</v>
      </c>
      <c r="D22" s="122">
        <f t="shared" si="0"/>
        <v>479</v>
      </c>
      <c r="E22" s="126">
        <v>1759656</v>
      </c>
      <c r="F22" s="126">
        <v>1759569</v>
      </c>
      <c r="G22" s="177">
        <f t="shared" si="1"/>
        <v>1</v>
      </c>
      <c r="H22" s="89">
        <v>1260468</v>
      </c>
      <c r="I22" s="89">
        <v>84242</v>
      </c>
      <c r="J22" s="89">
        <v>188831</v>
      </c>
      <c r="K22" s="89">
        <v>31194</v>
      </c>
      <c r="L22" s="89">
        <v>99400</v>
      </c>
      <c r="M22" s="89">
        <v>3000</v>
      </c>
      <c r="N22" s="89"/>
      <c r="O22" s="89">
        <f t="shared" si="2"/>
        <v>92434</v>
      </c>
    </row>
    <row r="23" spans="1:15" ht="12.75">
      <c r="A23" s="117" t="s">
        <v>99</v>
      </c>
      <c r="B23" s="121" t="s">
        <v>80</v>
      </c>
      <c r="C23" s="122">
        <v>387</v>
      </c>
      <c r="D23" s="122">
        <f t="shared" si="0"/>
        <v>590</v>
      </c>
      <c r="E23" s="126">
        <v>2740171</v>
      </c>
      <c r="F23" s="126">
        <v>2738385</v>
      </c>
      <c r="G23" s="177">
        <f t="shared" si="1"/>
        <v>0.999</v>
      </c>
      <c r="H23" s="89">
        <v>1965476</v>
      </c>
      <c r="I23" s="89">
        <v>129300</v>
      </c>
      <c r="J23" s="89">
        <v>312050</v>
      </c>
      <c r="K23" s="89">
        <v>49187</v>
      </c>
      <c r="L23" s="89">
        <v>141147</v>
      </c>
      <c r="M23" s="89">
        <v>4500</v>
      </c>
      <c r="N23" s="89">
        <v>4880</v>
      </c>
      <c r="O23" s="89">
        <f t="shared" si="2"/>
        <v>131845</v>
      </c>
    </row>
    <row r="24" spans="1:15" ht="12.75">
      <c r="A24" s="117" t="s">
        <v>100</v>
      </c>
      <c r="B24" s="121" t="s">
        <v>81</v>
      </c>
      <c r="C24" s="122">
        <v>215</v>
      </c>
      <c r="D24" s="122">
        <f t="shared" si="0"/>
        <v>496</v>
      </c>
      <c r="E24" s="126">
        <v>1280955</v>
      </c>
      <c r="F24" s="126">
        <v>1280616</v>
      </c>
      <c r="G24" s="177">
        <f t="shared" si="1"/>
        <v>1</v>
      </c>
      <c r="H24" s="89">
        <v>938971</v>
      </c>
      <c r="I24" s="89">
        <v>64833</v>
      </c>
      <c r="J24" s="89">
        <v>152998</v>
      </c>
      <c r="K24" s="89">
        <v>22221</v>
      </c>
      <c r="L24" s="89">
        <v>24593</v>
      </c>
      <c r="M24" s="89"/>
      <c r="N24" s="89"/>
      <c r="O24" s="89">
        <f t="shared" si="2"/>
        <v>77000</v>
      </c>
    </row>
    <row r="25" spans="1:15" ht="12.75">
      <c r="A25" s="117" t="s">
        <v>112</v>
      </c>
      <c r="B25" s="121" t="s">
        <v>62</v>
      </c>
      <c r="C25" s="122">
        <v>167</v>
      </c>
      <c r="D25" s="122">
        <f t="shared" si="0"/>
        <v>116</v>
      </c>
      <c r="E25" s="126">
        <v>233398</v>
      </c>
      <c r="F25" s="126">
        <v>232859</v>
      </c>
      <c r="G25" s="177">
        <f t="shared" si="1"/>
        <v>0.998</v>
      </c>
      <c r="H25" s="89">
        <v>165087</v>
      </c>
      <c r="I25" s="89">
        <v>8479</v>
      </c>
      <c r="J25" s="89">
        <v>22433</v>
      </c>
      <c r="K25" s="89">
        <v>3805</v>
      </c>
      <c r="L25" s="89">
        <v>1165</v>
      </c>
      <c r="M25" s="89">
        <v>4000</v>
      </c>
      <c r="N25" s="89"/>
      <c r="O25" s="89">
        <f t="shared" si="2"/>
        <v>27890</v>
      </c>
    </row>
    <row r="26" spans="1:15" ht="12.75">
      <c r="A26" s="123" t="s">
        <v>106</v>
      </c>
      <c r="B26" s="121" t="s">
        <v>59</v>
      </c>
      <c r="C26" s="122">
        <v>138</v>
      </c>
      <c r="D26" s="122">
        <f t="shared" si="0"/>
        <v>421</v>
      </c>
      <c r="E26" s="126">
        <v>696806</v>
      </c>
      <c r="F26" s="126">
        <v>696806</v>
      </c>
      <c r="G26" s="177">
        <f t="shared" si="1"/>
        <v>1</v>
      </c>
      <c r="H26" s="89">
        <v>502405</v>
      </c>
      <c r="I26" s="89">
        <v>35832</v>
      </c>
      <c r="J26" s="89">
        <v>81509</v>
      </c>
      <c r="K26" s="89">
        <v>13059</v>
      </c>
      <c r="L26" s="89">
        <v>17960</v>
      </c>
      <c r="M26" s="89"/>
      <c r="N26" s="89"/>
      <c r="O26" s="89">
        <f t="shared" si="2"/>
        <v>46041</v>
      </c>
    </row>
    <row r="27" spans="1:15" ht="12.75">
      <c r="A27" s="123" t="s">
        <v>107</v>
      </c>
      <c r="B27" s="121" t="s">
        <v>60</v>
      </c>
      <c r="C27" s="122">
        <v>234</v>
      </c>
      <c r="D27" s="122">
        <f t="shared" si="0"/>
        <v>460</v>
      </c>
      <c r="E27" s="126">
        <v>1302417</v>
      </c>
      <c r="F27" s="126">
        <v>1292986</v>
      </c>
      <c r="G27" s="177">
        <f t="shared" si="1"/>
        <v>0.993</v>
      </c>
      <c r="H27" s="89">
        <v>974694</v>
      </c>
      <c r="I27" s="89">
        <v>60780</v>
      </c>
      <c r="J27" s="89">
        <v>158403</v>
      </c>
      <c r="K27" s="89">
        <v>24461</v>
      </c>
      <c r="L27" s="89"/>
      <c r="M27" s="89"/>
      <c r="N27" s="89"/>
      <c r="O27" s="89">
        <f t="shared" si="2"/>
        <v>74648</v>
      </c>
    </row>
    <row r="28" spans="1:15" ht="12.75">
      <c r="A28" s="123" t="s">
        <v>3</v>
      </c>
      <c r="B28" s="123"/>
      <c r="C28" s="120">
        <f>SUM(C5:C27)</f>
        <v>7222</v>
      </c>
      <c r="D28" s="122">
        <f t="shared" si="0"/>
        <v>485</v>
      </c>
      <c r="E28" s="130">
        <f>SUM(E5:E27)</f>
        <v>42138861</v>
      </c>
      <c r="F28" s="130">
        <v>42067452</v>
      </c>
      <c r="G28" s="178">
        <f t="shared" si="1"/>
        <v>0.998</v>
      </c>
      <c r="H28" s="120">
        <f aca="true" t="shared" si="3" ref="H28:M28">SUM(H5:H27)</f>
        <v>29217003</v>
      </c>
      <c r="I28" s="120">
        <f t="shared" si="3"/>
        <v>2062586</v>
      </c>
      <c r="J28" s="120">
        <f t="shared" si="3"/>
        <v>4631319</v>
      </c>
      <c r="K28" s="120">
        <f t="shared" si="3"/>
        <v>728568</v>
      </c>
      <c r="L28" s="120">
        <f t="shared" si="3"/>
        <v>1848852</v>
      </c>
      <c r="M28" s="120">
        <f t="shared" si="3"/>
        <v>803055</v>
      </c>
      <c r="N28" s="120">
        <f>SUM(N5:N27)</f>
        <v>4880</v>
      </c>
      <c r="O28" s="120">
        <f t="shared" si="2"/>
        <v>2771189</v>
      </c>
    </row>
    <row r="29" spans="1:15" ht="12.75">
      <c r="A29" s="80"/>
      <c r="B29" s="80"/>
      <c r="C29" s="80"/>
      <c r="D29" s="81"/>
      <c r="F29" s="82"/>
      <c r="G29" s="171"/>
      <c r="H29" s="83"/>
      <c r="I29" s="80"/>
      <c r="J29" s="80"/>
      <c r="K29" s="80"/>
      <c r="L29" s="80"/>
      <c r="M29" s="80"/>
      <c r="N29" s="80"/>
      <c r="O29" s="3"/>
    </row>
    <row r="30" spans="4:15" ht="12.75">
      <c r="D30" s="66"/>
      <c r="E30" s="179"/>
      <c r="F30" s="179"/>
      <c r="H30" s="4"/>
      <c r="O30" s="3"/>
    </row>
    <row r="31" spans="1:15" ht="12.75">
      <c r="A31" s="19"/>
      <c r="B31" s="13"/>
      <c r="C31" s="24"/>
      <c r="D31" s="24"/>
      <c r="E31" s="24"/>
      <c r="F31" s="26"/>
      <c r="G31" s="173"/>
      <c r="H31" s="26"/>
      <c r="I31" s="24"/>
      <c r="J31" s="34"/>
      <c r="K31" s="34"/>
      <c r="L31" s="34"/>
      <c r="M31" s="30"/>
      <c r="N31" s="31"/>
      <c r="O31" s="3"/>
    </row>
    <row r="32" spans="1:15" ht="12.75">
      <c r="A32" s="19"/>
      <c r="B32" s="13"/>
      <c r="C32" s="24"/>
      <c r="D32" s="24"/>
      <c r="E32" s="24"/>
      <c r="F32" s="26"/>
      <c r="G32" s="173"/>
      <c r="H32" s="26"/>
      <c r="I32" s="24"/>
      <c r="J32" s="34"/>
      <c r="K32" s="34"/>
      <c r="L32" s="34"/>
      <c r="M32" s="30"/>
      <c r="N32" s="31"/>
      <c r="O32" s="3"/>
    </row>
    <row r="33" spans="1:15" ht="12.75">
      <c r="A33" s="19"/>
      <c r="B33" s="62"/>
      <c r="C33" s="24"/>
      <c r="D33" s="24"/>
      <c r="E33" s="24"/>
      <c r="F33" s="26"/>
      <c r="G33" s="173"/>
      <c r="H33" s="24"/>
      <c r="I33" s="24"/>
      <c r="J33" s="27"/>
      <c r="K33" s="34"/>
      <c r="L33" s="34"/>
      <c r="M33" s="30"/>
      <c r="N33" s="31"/>
      <c r="O33" s="3"/>
    </row>
    <row r="34" spans="1:15" ht="12.75">
      <c r="A34" s="19"/>
      <c r="B34" s="13"/>
      <c r="C34" s="24"/>
      <c r="D34" s="24"/>
      <c r="E34" s="24"/>
      <c r="F34" s="26"/>
      <c r="G34" s="173"/>
      <c r="H34" s="26"/>
      <c r="I34" s="24"/>
      <c r="J34" s="34"/>
      <c r="K34" s="34"/>
      <c r="L34" s="34"/>
      <c r="M34" s="30"/>
      <c r="N34" s="31"/>
      <c r="O34" s="3"/>
    </row>
    <row r="35" spans="1:15" ht="12.75">
      <c r="A35" s="19"/>
      <c r="B35" s="13"/>
      <c r="C35" s="24"/>
      <c r="D35" s="24"/>
      <c r="E35" s="24"/>
      <c r="F35" s="24"/>
      <c r="G35" s="173"/>
      <c r="H35" s="26"/>
      <c r="I35" s="24"/>
      <c r="J35" s="34"/>
      <c r="K35" s="34"/>
      <c r="L35" s="34"/>
      <c r="M35" s="30"/>
      <c r="N35" s="31"/>
      <c r="O35" s="3"/>
    </row>
    <row r="36" spans="1:15" ht="12.75">
      <c r="A36" s="19"/>
      <c r="B36" s="3"/>
      <c r="C36" s="24"/>
      <c r="D36" s="24"/>
      <c r="E36" s="24"/>
      <c r="F36" s="34"/>
      <c r="G36" s="173"/>
      <c r="H36" s="24"/>
      <c r="I36" s="24"/>
      <c r="J36" s="27"/>
      <c r="K36" s="24"/>
      <c r="L36" s="24"/>
      <c r="M36" s="30"/>
      <c r="N36" s="31"/>
      <c r="O36" s="3"/>
    </row>
    <row r="37" spans="1:15" ht="12.75">
      <c r="A37" s="19"/>
      <c r="B37" s="20"/>
      <c r="C37" s="24"/>
      <c r="D37" s="24"/>
      <c r="E37" s="26"/>
      <c r="F37" s="34"/>
      <c r="G37" s="173"/>
      <c r="H37" s="26"/>
      <c r="I37" s="24"/>
      <c r="J37" s="26"/>
      <c r="K37" s="26"/>
      <c r="L37" s="26"/>
      <c r="M37" s="30"/>
      <c r="N37" s="31"/>
      <c r="O37" s="3"/>
    </row>
    <row r="38" spans="1:15" ht="12.75">
      <c r="A38" s="19"/>
      <c r="B38" s="20"/>
      <c r="C38" s="24"/>
      <c r="D38" s="24"/>
      <c r="E38" s="26"/>
      <c r="F38" s="34"/>
      <c r="G38" s="173"/>
      <c r="H38" s="26"/>
      <c r="I38" s="24"/>
      <c r="J38" s="26"/>
      <c r="K38" s="26"/>
      <c r="L38" s="26"/>
      <c r="M38" s="30"/>
      <c r="N38" s="31"/>
      <c r="O38" s="3"/>
    </row>
    <row r="39" spans="1:15" s="75" customFormat="1" ht="12.75">
      <c r="A39" s="67"/>
      <c r="B39" s="5"/>
      <c r="C39" s="68"/>
      <c r="D39" s="68"/>
      <c r="E39" s="68"/>
      <c r="F39" s="69"/>
      <c r="G39" s="174"/>
      <c r="H39" s="69"/>
      <c r="I39" s="70"/>
      <c r="J39" s="71"/>
      <c r="K39" s="71"/>
      <c r="L39" s="71"/>
      <c r="M39" s="72"/>
      <c r="N39" s="73"/>
      <c r="O39" s="5"/>
    </row>
    <row r="40" spans="1:15" ht="12.75">
      <c r="A40" s="8"/>
      <c r="B40" s="29"/>
      <c r="C40" s="29"/>
      <c r="D40" s="52"/>
      <c r="E40" s="52"/>
      <c r="F40" s="22"/>
      <c r="G40" s="175"/>
      <c r="H40" s="40"/>
      <c r="I40" s="36"/>
      <c r="J40" s="37"/>
      <c r="K40" s="37"/>
      <c r="L40" s="37"/>
      <c r="M40" s="32"/>
      <c r="N40" s="31"/>
      <c r="O40" s="3"/>
    </row>
    <row r="41" spans="1:15" ht="12.75">
      <c r="A41" s="3"/>
      <c r="B41" s="4"/>
      <c r="C41" s="4"/>
      <c r="D41" s="52"/>
      <c r="E41" s="41"/>
      <c r="F41" s="24"/>
      <c r="G41" s="175"/>
      <c r="H41" s="22"/>
      <c r="I41" s="22"/>
      <c r="J41" s="28"/>
      <c r="K41" s="28"/>
      <c r="L41" s="28"/>
      <c r="M41" s="29"/>
      <c r="N41" s="31"/>
      <c r="O41" s="3"/>
    </row>
    <row r="42" spans="1:15" ht="12.75">
      <c r="A42" s="8"/>
      <c r="B42" s="29"/>
      <c r="C42" s="29"/>
      <c r="D42" s="52"/>
      <c r="E42" s="52"/>
      <c r="F42" s="29"/>
      <c r="G42" s="176"/>
      <c r="H42" s="33"/>
      <c r="I42" s="6"/>
      <c r="J42" s="6"/>
      <c r="K42" s="6"/>
      <c r="L42" s="6"/>
      <c r="M42" s="6"/>
      <c r="N42" s="31"/>
      <c r="O42" s="3"/>
    </row>
    <row r="43" spans="1:15" ht="12.75">
      <c r="A43" s="3"/>
      <c r="B43" s="3"/>
      <c r="C43" s="3"/>
      <c r="D43" s="41"/>
      <c r="E43" s="41"/>
      <c r="F43" s="3"/>
      <c r="G43" s="168"/>
      <c r="H43" s="4"/>
      <c r="I43" s="3"/>
      <c r="J43" s="3"/>
      <c r="K43" s="3"/>
      <c r="L43" s="3"/>
      <c r="M43" s="3"/>
      <c r="N43" s="3"/>
      <c r="O43" s="3"/>
    </row>
    <row r="44" spans="1:15" ht="12.75">
      <c r="A44" s="3"/>
      <c r="B44" s="8"/>
      <c r="C44" s="3"/>
      <c r="D44" s="41"/>
      <c r="E44" s="41"/>
      <c r="F44" s="3"/>
      <c r="G44" s="168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41"/>
      <c r="E45" s="41"/>
      <c r="F45" s="3"/>
      <c r="G45" s="168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41"/>
      <c r="E46" s="41"/>
      <c r="F46" s="3"/>
      <c r="G46" s="168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41"/>
      <c r="E47" s="41"/>
      <c r="F47" s="3"/>
      <c r="G47" s="168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41"/>
      <c r="E48" s="41"/>
      <c r="F48" s="3"/>
      <c r="G48" s="168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41"/>
      <c r="E49" s="41"/>
      <c r="F49" s="3"/>
      <c r="G49" s="168"/>
      <c r="H49" s="3"/>
      <c r="I49" s="3"/>
      <c r="J49" s="3"/>
      <c r="K49" s="3"/>
      <c r="L49" s="3"/>
      <c r="M49" s="3"/>
      <c r="N49" s="3"/>
      <c r="O49" s="3"/>
    </row>
  </sheetData>
  <printOptions/>
  <pageMargins left="0.66" right="0" top="0.91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" sqref="N1"/>
    </sheetView>
  </sheetViews>
  <sheetFormatPr defaultColWidth="9.00390625" defaultRowHeight="12.75"/>
  <cols>
    <col min="1" max="1" width="11.75390625" style="0" customWidth="1"/>
    <col min="2" max="2" width="7.75390625" style="0" customWidth="1"/>
    <col min="3" max="3" width="12.125" style="0" customWidth="1"/>
    <col min="4" max="4" width="8.375" style="0" customWidth="1"/>
    <col min="5" max="5" width="9.00390625" style="0" customWidth="1"/>
    <col min="6" max="6" width="10.75390625" style="0" customWidth="1"/>
    <col min="7" max="7" width="8.25390625" style="0" customWidth="1"/>
    <col min="8" max="8" width="7.875" style="0" customWidth="1"/>
    <col min="9" max="12" width="9.875" style="0" customWidth="1"/>
    <col min="13" max="13" width="7.875" style="0" customWidth="1"/>
    <col min="14" max="14" width="10.37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66" t="s">
        <v>139</v>
      </c>
    </row>
    <row r="2" spans="1:14" ht="43.5" customHeight="1">
      <c r="A2" s="317" t="s">
        <v>140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ht="15.75">
      <c r="A3" s="128"/>
      <c r="B3" s="55"/>
      <c r="C3" s="55"/>
      <c r="D3" s="55"/>
      <c r="E3" s="55"/>
      <c r="F3" s="55"/>
      <c r="G3" s="55"/>
      <c r="H3" s="59"/>
      <c r="I3" s="55"/>
      <c r="J3" s="55"/>
      <c r="K3" s="55"/>
      <c r="L3" s="53"/>
      <c r="M3" s="53"/>
      <c r="N3" s="116"/>
    </row>
    <row r="4" spans="1:14" ht="12.75">
      <c r="A4" s="158" t="s">
        <v>125</v>
      </c>
      <c r="B4" s="53"/>
      <c r="C4" s="53"/>
      <c r="D4" s="53"/>
      <c r="E4" s="53"/>
      <c r="F4" s="53"/>
      <c r="G4" s="53"/>
      <c r="H4" s="63"/>
      <c r="I4" s="53"/>
      <c r="J4" s="53"/>
      <c r="K4" s="53"/>
      <c r="L4" s="53"/>
      <c r="M4" s="53"/>
      <c r="N4" s="116"/>
    </row>
    <row r="5" spans="1:14" ht="12.75">
      <c r="A5" s="129"/>
      <c r="B5" s="53"/>
      <c r="C5" s="53"/>
      <c r="D5" s="53"/>
      <c r="E5" s="53"/>
      <c r="F5" s="53"/>
      <c r="G5" s="53"/>
      <c r="H5" s="63"/>
      <c r="I5" s="53"/>
      <c r="J5" s="53"/>
      <c r="K5" s="53"/>
      <c r="L5" s="53"/>
      <c r="M5" s="53"/>
      <c r="N5" s="116"/>
    </row>
    <row r="6" spans="1:14" s="156" customFormat="1" ht="33.75">
      <c r="A6" s="152" t="s">
        <v>127</v>
      </c>
      <c r="B6" s="152" t="s">
        <v>128</v>
      </c>
      <c r="C6" s="152" t="s">
        <v>129</v>
      </c>
      <c r="D6" s="152" t="s">
        <v>130</v>
      </c>
      <c r="E6" s="155" t="s">
        <v>131</v>
      </c>
      <c r="F6" s="155" t="s">
        <v>132</v>
      </c>
      <c r="G6" s="153" t="s">
        <v>133</v>
      </c>
      <c r="H6" s="154" t="s">
        <v>44</v>
      </c>
      <c r="I6" s="152" t="s">
        <v>48</v>
      </c>
      <c r="J6" s="152" t="s">
        <v>23</v>
      </c>
      <c r="K6" s="152" t="s">
        <v>24</v>
      </c>
      <c r="L6" s="152" t="s">
        <v>25</v>
      </c>
      <c r="M6" s="152" t="s">
        <v>49</v>
      </c>
      <c r="N6" s="152" t="s">
        <v>134</v>
      </c>
    </row>
    <row r="7" spans="1:14" ht="12.75">
      <c r="A7" s="117" t="s">
        <v>6</v>
      </c>
      <c r="B7" s="131">
        <v>10</v>
      </c>
      <c r="C7" s="122">
        <v>60</v>
      </c>
      <c r="D7" s="122">
        <f>F7/12/C7</f>
        <v>327</v>
      </c>
      <c r="E7" s="126">
        <v>235625</v>
      </c>
      <c r="F7" s="126">
        <v>235450</v>
      </c>
      <c r="G7" s="177">
        <f>F7/E7</f>
        <v>0.999</v>
      </c>
      <c r="H7" s="132">
        <v>150747</v>
      </c>
      <c r="I7" s="133">
        <v>7563</v>
      </c>
      <c r="J7" s="89">
        <v>24564</v>
      </c>
      <c r="K7" s="89">
        <v>3740</v>
      </c>
      <c r="L7" s="89">
        <v>31117</v>
      </c>
      <c r="M7" s="89"/>
      <c r="N7" s="132">
        <f>F7-SUM(H7:M7)</f>
        <v>17719</v>
      </c>
    </row>
    <row r="8" spans="1:14" ht="12.75">
      <c r="A8" s="117" t="s">
        <v>92</v>
      </c>
      <c r="B8" s="131">
        <v>11</v>
      </c>
      <c r="C8" s="122">
        <v>27</v>
      </c>
      <c r="D8" s="122">
        <f aca="true" t="shared" si="0" ref="D8:D29">F8/12/C8</f>
        <v>206</v>
      </c>
      <c r="E8" s="126">
        <v>66857</v>
      </c>
      <c r="F8" s="126">
        <v>66815</v>
      </c>
      <c r="G8" s="177">
        <f aca="true" t="shared" si="1" ref="G8:G29">F8/E8</f>
        <v>0.999</v>
      </c>
      <c r="H8" s="132">
        <v>49909</v>
      </c>
      <c r="I8" s="133">
        <v>2929</v>
      </c>
      <c r="J8" s="89">
        <v>7693</v>
      </c>
      <c r="K8" s="89">
        <v>1226</v>
      </c>
      <c r="L8" s="89"/>
      <c r="M8" s="89"/>
      <c r="N8" s="132">
        <f aca="true" t="shared" si="2" ref="N8:N29">F8-SUM(H8:M8)</f>
        <v>5058</v>
      </c>
    </row>
    <row r="9" spans="1:14" ht="12.75">
      <c r="A9" s="117" t="s">
        <v>93</v>
      </c>
      <c r="B9" s="131">
        <v>12</v>
      </c>
      <c r="C9" s="122">
        <v>44</v>
      </c>
      <c r="D9" s="122">
        <f t="shared" si="0"/>
        <v>189</v>
      </c>
      <c r="E9" s="126">
        <v>99984</v>
      </c>
      <c r="F9" s="126">
        <v>99980</v>
      </c>
      <c r="G9" s="177">
        <f t="shared" si="1"/>
        <v>1</v>
      </c>
      <c r="H9" s="89">
        <v>72404</v>
      </c>
      <c r="I9" s="133">
        <v>4948</v>
      </c>
      <c r="J9" s="89">
        <v>11325</v>
      </c>
      <c r="K9" s="89">
        <v>1867</v>
      </c>
      <c r="L9" s="89">
        <v>4033</v>
      </c>
      <c r="M9" s="89"/>
      <c r="N9" s="132">
        <f t="shared" si="2"/>
        <v>5403</v>
      </c>
    </row>
    <row r="10" spans="1:14" ht="12.75">
      <c r="A10" s="117" t="s">
        <v>45</v>
      </c>
      <c r="B10" s="131">
        <v>13</v>
      </c>
      <c r="C10" s="122">
        <v>21</v>
      </c>
      <c r="D10" s="122">
        <f t="shared" si="0"/>
        <v>279</v>
      </c>
      <c r="E10" s="126">
        <v>70619</v>
      </c>
      <c r="F10" s="126">
        <v>70398</v>
      </c>
      <c r="G10" s="177">
        <f t="shared" si="1"/>
        <v>0.997</v>
      </c>
      <c r="H10" s="89">
        <v>47521</v>
      </c>
      <c r="I10" s="133">
        <v>2699</v>
      </c>
      <c r="J10" s="89">
        <v>7482</v>
      </c>
      <c r="K10" s="89">
        <v>1183</v>
      </c>
      <c r="L10" s="89">
        <v>3478</v>
      </c>
      <c r="M10" s="89"/>
      <c r="N10" s="132">
        <f t="shared" si="2"/>
        <v>8035</v>
      </c>
    </row>
    <row r="11" spans="1:14" ht="12.75">
      <c r="A11" s="117" t="s">
        <v>8</v>
      </c>
      <c r="B11" s="131">
        <v>16</v>
      </c>
      <c r="C11" s="122">
        <v>38</v>
      </c>
      <c r="D11" s="122">
        <f t="shared" si="0"/>
        <v>165</v>
      </c>
      <c r="E11" s="126">
        <v>75868</v>
      </c>
      <c r="F11" s="126">
        <v>75360</v>
      </c>
      <c r="G11" s="177">
        <f t="shared" si="1"/>
        <v>0.993</v>
      </c>
      <c r="H11" s="132">
        <v>52101</v>
      </c>
      <c r="I11" s="89">
        <v>1374</v>
      </c>
      <c r="J11" s="89">
        <v>8223</v>
      </c>
      <c r="K11" s="89">
        <v>1237</v>
      </c>
      <c r="L11" s="89">
        <v>3000</v>
      </c>
      <c r="M11" s="89">
        <v>600</v>
      </c>
      <c r="N11" s="132">
        <f t="shared" si="2"/>
        <v>8825</v>
      </c>
    </row>
    <row r="12" spans="1:14" ht="12.75">
      <c r="A12" s="117" t="s">
        <v>7</v>
      </c>
      <c r="B12" s="131">
        <v>17</v>
      </c>
      <c r="C12" s="122">
        <v>59</v>
      </c>
      <c r="D12" s="122">
        <f t="shared" si="0"/>
        <v>173</v>
      </c>
      <c r="E12" s="126">
        <v>123324</v>
      </c>
      <c r="F12" s="126">
        <v>122754</v>
      </c>
      <c r="G12" s="177">
        <f t="shared" si="1"/>
        <v>0.995</v>
      </c>
      <c r="H12" s="89">
        <v>78422</v>
      </c>
      <c r="I12" s="89">
        <v>7151</v>
      </c>
      <c r="J12" s="89">
        <v>14473</v>
      </c>
      <c r="K12" s="89">
        <v>2034</v>
      </c>
      <c r="L12" s="89">
        <v>6734</v>
      </c>
      <c r="M12" s="89"/>
      <c r="N12" s="132">
        <f t="shared" si="2"/>
        <v>13940</v>
      </c>
    </row>
    <row r="13" spans="1:14" ht="12.75">
      <c r="A13" s="117" t="s">
        <v>10</v>
      </c>
      <c r="B13" s="131">
        <v>20</v>
      </c>
      <c r="C13" s="122">
        <v>28</v>
      </c>
      <c r="D13" s="122">
        <f t="shared" si="0"/>
        <v>195</v>
      </c>
      <c r="E13" s="126">
        <v>65700</v>
      </c>
      <c r="F13" s="126">
        <v>65670</v>
      </c>
      <c r="G13" s="177">
        <f t="shared" si="1"/>
        <v>1</v>
      </c>
      <c r="H13" s="89">
        <v>41951</v>
      </c>
      <c r="I13" s="89">
        <v>2904</v>
      </c>
      <c r="J13" s="89">
        <v>7441</v>
      </c>
      <c r="K13" s="89">
        <v>1174</v>
      </c>
      <c r="L13" s="89">
        <v>3430</v>
      </c>
      <c r="M13" s="89">
        <v>834</v>
      </c>
      <c r="N13" s="132">
        <f t="shared" si="2"/>
        <v>7936</v>
      </c>
    </row>
    <row r="14" spans="1:14" ht="12.75">
      <c r="A14" s="117" t="s">
        <v>11</v>
      </c>
      <c r="B14" s="131">
        <v>21</v>
      </c>
      <c r="C14" s="122">
        <v>25</v>
      </c>
      <c r="D14" s="122">
        <f t="shared" si="0"/>
        <v>142</v>
      </c>
      <c r="E14" s="126">
        <v>42902</v>
      </c>
      <c r="F14" s="126">
        <v>42591</v>
      </c>
      <c r="G14" s="177">
        <f t="shared" si="1"/>
        <v>0.993</v>
      </c>
      <c r="H14" s="89">
        <v>29798</v>
      </c>
      <c r="I14" s="89">
        <v>2188</v>
      </c>
      <c r="J14" s="89">
        <v>4685</v>
      </c>
      <c r="K14" s="89">
        <v>796</v>
      </c>
      <c r="L14" s="89"/>
      <c r="M14" s="89">
        <v>494</v>
      </c>
      <c r="N14" s="132">
        <f t="shared" si="2"/>
        <v>4630</v>
      </c>
    </row>
    <row r="15" spans="1:14" ht="12.75">
      <c r="A15" s="117" t="s">
        <v>12</v>
      </c>
      <c r="B15" s="131">
        <v>23</v>
      </c>
      <c r="C15" s="122">
        <v>36</v>
      </c>
      <c r="D15" s="122">
        <f t="shared" si="0"/>
        <v>276</v>
      </c>
      <c r="E15" s="126">
        <v>119707</v>
      </c>
      <c r="F15" s="126">
        <v>119382</v>
      </c>
      <c r="G15" s="177">
        <f t="shared" si="1"/>
        <v>0.997</v>
      </c>
      <c r="H15" s="89">
        <v>85520</v>
      </c>
      <c r="I15" s="89">
        <v>5604</v>
      </c>
      <c r="J15" s="89">
        <v>14092</v>
      </c>
      <c r="K15" s="89">
        <v>2232</v>
      </c>
      <c r="L15" s="89">
        <v>2280</v>
      </c>
      <c r="M15" s="89"/>
      <c r="N15" s="132">
        <f t="shared" si="2"/>
        <v>9654</v>
      </c>
    </row>
    <row r="16" spans="1:14" ht="12.75">
      <c r="A16" s="117" t="s">
        <v>13</v>
      </c>
      <c r="B16" s="131">
        <v>26</v>
      </c>
      <c r="C16" s="122">
        <v>35</v>
      </c>
      <c r="D16" s="122">
        <f t="shared" si="0"/>
        <v>205</v>
      </c>
      <c r="E16" s="126">
        <v>86192</v>
      </c>
      <c r="F16" s="126">
        <v>86178</v>
      </c>
      <c r="G16" s="177">
        <f t="shared" si="1"/>
        <v>1</v>
      </c>
      <c r="H16" s="89">
        <v>61627</v>
      </c>
      <c r="I16" s="89">
        <v>3042</v>
      </c>
      <c r="J16" s="89">
        <v>9615</v>
      </c>
      <c r="K16" s="89">
        <v>1546</v>
      </c>
      <c r="L16" s="89">
        <v>1734</v>
      </c>
      <c r="M16" s="89"/>
      <c r="N16" s="132">
        <f t="shared" si="2"/>
        <v>8614</v>
      </c>
    </row>
    <row r="17" spans="1:14" ht="12.75">
      <c r="A17" s="117" t="s">
        <v>15</v>
      </c>
      <c r="B17" s="131">
        <v>29</v>
      </c>
      <c r="C17" s="122">
        <v>39</v>
      </c>
      <c r="D17" s="122">
        <f t="shared" si="0"/>
        <v>258</v>
      </c>
      <c r="E17" s="126">
        <v>120966</v>
      </c>
      <c r="F17" s="126">
        <v>120548</v>
      </c>
      <c r="G17" s="177">
        <f t="shared" si="1"/>
        <v>0.997</v>
      </c>
      <c r="H17" s="89">
        <v>82593</v>
      </c>
      <c r="I17" s="89">
        <v>6119</v>
      </c>
      <c r="J17" s="89">
        <v>13615</v>
      </c>
      <c r="K17" s="89">
        <v>2100</v>
      </c>
      <c r="L17" s="89">
        <v>5958</v>
      </c>
      <c r="M17" s="89">
        <v>300</v>
      </c>
      <c r="N17" s="132">
        <f t="shared" si="2"/>
        <v>9863</v>
      </c>
    </row>
    <row r="18" spans="1:14" ht="12.75">
      <c r="A18" s="117" t="s">
        <v>94</v>
      </c>
      <c r="B18" s="131">
        <v>31</v>
      </c>
      <c r="C18" s="122">
        <v>61</v>
      </c>
      <c r="D18" s="122">
        <f t="shared" si="0"/>
        <v>156</v>
      </c>
      <c r="E18" s="126">
        <v>115245</v>
      </c>
      <c r="F18" s="126">
        <v>114123</v>
      </c>
      <c r="G18" s="177">
        <f t="shared" si="1"/>
        <v>0.99</v>
      </c>
      <c r="H18" s="89">
        <v>65415</v>
      </c>
      <c r="I18" s="89">
        <v>6560</v>
      </c>
      <c r="J18" s="89">
        <v>10816</v>
      </c>
      <c r="K18" s="89">
        <v>1701</v>
      </c>
      <c r="L18" s="89">
        <v>18900</v>
      </c>
      <c r="M18" s="89">
        <v>125</v>
      </c>
      <c r="N18" s="132">
        <f t="shared" si="2"/>
        <v>10606</v>
      </c>
    </row>
    <row r="19" spans="1:14" ht="12.75">
      <c r="A19" s="117" t="s">
        <v>17</v>
      </c>
      <c r="B19" s="131">
        <v>34</v>
      </c>
      <c r="C19" s="122">
        <v>27</v>
      </c>
      <c r="D19" s="122">
        <f t="shared" si="0"/>
        <v>381</v>
      </c>
      <c r="E19" s="126">
        <v>124557</v>
      </c>
      <c r="F19" s="126">
        <v>123573</v>
      </c>
      <c r="G19" s="177">
        <f t="shared" si="1"/>
        <v>0.992</v>
      </c>
      <c r="H19" s="89">
        <v>83149</v>
      </c>
      <c r="I19" s="89">
        <v>5895</v>
      </c>
      <c r="J19" s="89">
        <v>12780</v>
      </c>
      <c r="K19" s="89">
        <v>2017</v>
      </c>
      <c r="L19" s="89">
        <v>8343</v>
      </c>
      <c r="M19" s="89"/>
      <c r="N19" s="132">
        <f t="shared" si="2"/>
        <v>11389</v>
      </c>
    </row>
    <row r="20" spans="1:14" ht="12.75">
      <c r="A20" s="117" t="s">
        <v>18</v>
      </c>
      <c r="B20" s="131">
        <v>35</v>
      </c>
      <c r="C20" s="122">
        <v>46</v>
      </c>
      <c r="D20" s="122">
        <f t="shared" si="0"/>
        <v>207</v>
      </c>
      <c r="E20" s="126">
        <v>114313</v>
      </c>
      <c r="F20" s="126">
        <v>114020</v>
      </c>
      <c r="G20" s="177">
        <f t="shared" si="1"/>
        <v>0.997</v>
      </c>
      <c r="H20" s="89">
        <v>80879</v>
      </c>
      <c r="I20" s="89">
        <v>5675</v>
      </c>
      <c r="J20" s="89">
        <v>12657</v>
      </c>
      <c r="K20" s="89">
        <v>2019</v>
      </c>
      <c r="L20" s="89">
        <v>2077</v>
      </c>
      <c r="M20" s="89"/>
      <c r="N20" s="132">
        <f t="shared" si="2"/>
        <v>10713</v>
      </c>
    </row>
    <row r="21" spans="1:14" ht="12.75">
      <c r="A21" s="117" t="s">
        <v>19</v>
      </c>
      <c r="B21" s="131">
        <v>37</v>
      </c>
      <c r="C21" s="122">
        <v>15</v>
      </c>
      <c r="D21" s="122">
        <f t="shared" si="0"/>
        <v>370</v>
      </c>
      <c r="E21" s="126">
        <v>67245</v>
      </c>
      <c r="F21" s="126">
        <v>66598</v>
      </c>
      <c r="G21" s="177">
        <f t="shared" si="1"/>
        <v>0.99</v>
      </c>
      <c r="H21" s="89">
        <v>50693</v>
      </c>
      <c r="I21" s="89">
        <v>2738</v>
      </c>
      <c r="J21" s="89">
        <v>6027</v>
      </c>
      <c r="K21" s="89">
        <v>948</v>
      </c>
      <c r="L21" s="89">
        <v>1772</v>
      </c>
      <c r="M21" s="89"/>
      <c r="N21" s="132">
        <f t="shared" si="2"/>
        <v>4420</v>
      </c>
    </row>
    <row r="22" spans="1:14" ht="12.75">
      <c r="A22" s="117" t="s">
        <v>21</v>
      </c>
      <c r="B22" s="131">
        <v>40</v>
      </c>
      <c r="C22" s="122">
        <v>77</v>
      </c>
      <c r="D22" s="122">
        <f t="shared" si="0"/>
        <v>238</v>
      </c>
      <c r="E22" s="126">
        <v>220631</v>
      </c>
      <c r="F22" s="126">
        <v>219624</v>
      </c>
      <c r="G22" s="177">
        <f t="shared" si="1"/>
        <v>0.995</v>
      </c>
      <c r="H22" s="89">
        <v>154825</v>
      </c>
      <c r="I22" s="89">
        <v>10937</v>
      </c>
      <c r="J22" s="89">
        <v>26167</v>
      </c>
      <c r="K22" s="89">
        <v>3828</v>
      </c>
      <c r="L22" s="89">
        <v>9662</v>
      </c>
      <c r="M22" s="89">
        <v>800</v>
      </c>
      <c r="N22" s="132">
        <f t="shared" si="2"/>
        <v>13405</v>
      </c>
    </row>
    <row r="23" spans="1:14" ht="12.75">
      <c r="A23" s="117" t="s">
        <v>95</v>
      </c>
      <c r="B23" s="131">
        <v>42</v>
      </c>
      <c r="C23" s="122">
        <v>36</v>
      </c>
      <c r="D23" s="122">
        <f t="shared" si="0"/>
        <v>146</v>
      </c>
      <c r="E23" s="126">
        <v>63046</v>
      </c>
      <c r="F23" s="126">
        <v>62981</v>
      </c>
      <c r="G23" s="177">
        <f t="shared" si="1"/>
        <v>0.999</v>
      </c>
      <c r="H23" s="89">
        <v>44823</v>
      </c>
      <c r="I23" s="89">
        <v>2442</v>
      </c>
      <c r="J23" s="89">
        <v>7027</v>
      </c>
      <c r="K23" s="89">
        <v>1105</v>
      </c>
      <c r="L23" s="89">
        <v>2985</v>
      </c>
      <c r="M23" s="89"/>
      <c r="N23" s="132">
        <f t="shared" si="2"/>
        <v>4599</v>
      </c>
    </row>
    <row r="24" spans="1:14" ht="12.75">
      <c r="A24" s="117" t="s">
        <v>96</v>
      </c>
      <c r="B24" s="131">
        <v>43</v>
      </c>
      <c r="C24" s="122">
        <v>32</v>
      </c>
      <c r="D24" s="122">
        <f t="shared" si="0"/>
        <v>201</v>
      </c>
      <c r="E24" s="126">
        <v>77546</v>
      </c>
      <c r="F24" s="126">
        <v>77225</v>
      </c>
      <c r="G24" s="177">
        <f t="shared" si="1"/>
        <v>0.996</v>
      </c>
      <c r="H24" s="89">
        <v>52088</v>
      </c>
      <c r="I24" s="89">
        <v>2590</v>
      </c>
      <c r="J24" s="89">
        <v>8032</v>
      </c>
      <c r="K24" s="89">
        <v>1265</v>
      </c>
      <c r="L24" s="89">
        <v>8589</v>
      </c>
      <c r="M24" s="89">
        <v>398</v>
      </c>
      <c r="N24" s="132">
        <f t="shared" si="2"/>
        <v>4263</v>
      </c>
    </row>
    <row r="25" spans="1:14" ht="12.75">
      <c r="A25" s="117" t="s">
        <v>126</v>
      </c>
      <c r="B25" s="131">
        <v>45</v>
      </c>
      <c r="C25" s="122">
        <v>64</v>
      </c>
      <c r="D25" s="122">
        <f t="shared" si="0"/>
        <v>247</v>
      </c>
      <c r="E25" s="126">
        <v>190358</v>
      </c>
      <c r="F25" s="126">
        <v>189681</v>
      </c>
      <c r="G25" s="177">
        <f t="shared" si="1"/>
        <v>0.996</v>
      </c>
      <c r="H25" s="89">
        <v>137252</v>
      </c>
      <c r="I25" s="89">
        <v>9560</v>
      </c>
      <c r="J25" s="89">
        <v>21706</v>
      </c>
      <c r="K25" s="89">
        <v>3465</v>
      </c>
      <c r="L25" s="89">
        <v>1517</v>
      </c>
      <c r="M25" s="89"/>
      <c r="N25" s="132">
        <f t="shared" si="2"/>
        <v>16181</v>
      </c>
    </row>
    <row r="26" spans="1:14" ht="12.75">
      <c r="A26" s="117" t="s">
        <v>98</v>
      </c>
      <c r="B26" s="131">
        <v>46</v>
      </c>
      <c r="C26" s="122">
        <v>46</v>
      </c>
      <c r="D26" s="122">
        <f t="shared" si="0"/>
        <v>187</v>
      </c>
      <c r="E26" s="126">
        <v>103041</v>
      </c>
      <c r="F26" s="126">
        <v>103034</v>
      </c>
      <c r="G26" s="177">
        <f t="shared" si="1"/>
        <v>1</v>
      </c>
      <c r="H26" s="89">
        <v>70833</v>
      </c>
      <c r="I26" s="89">
        <v>5085</v>
      </c>
      <c r="J26" s="89">
        <v>9655</v>
      </c>
      <c r="K26" s="89">
        <v>1540</v>
      </c>
      <c r="L26" s="89">
        <v>7850</v>
      </c>
      <c r="M26" s="89">
        <v>500</v>
      </c>
      <c r="N26" s="132">
        <f t="shared" si="2"/>
        <v>7571</v>
      </c>
    </row>
    <row r="27" spans="1:14" ht="12.75">
      <c r="A27" s="117" t="s">
        <v>99</v>
      </c>
      <c r="B27" s="131">
        <v>47</v>
      </c>
      <c r="C27" s="122">
        <v>60</v>
      </c>
      <c r="D27" s="122">
        <f t="shared" si="0"/>
        <v>225</v>
      </c>
      <c r="E27" s="126">
        <v>161990</v>
      </c>
      <c r="F27" s="126">
        <v>161989</v>
      </c>
      <c r="G27" s="177">
        <f t="shared" si="1"/>
        <v>1</v>
      </c>
      <c r="H27" s="89">
        <v>101961</v>
      </c>
      <c r="I27" s="89">
        <v>7644</v>
      </c>
      <c r="J27" s="89">
        <v>16794</v>
      </c>
      <c r="K27" s="89">
        <v>2550</v>
      </c>
      <c r="L27" s="89">
        <v>20261</v>
      </c>
      <c r="M27" s="89"/>
      <c r="N27" s="132">
        <f t="shared" si="2"/>
        <v>12779</v>
      </c>
    </row>
    <row r="28" spans="1:14" ht="12.75">
      <c r="A28" s="134" t="s">
        <v>100</v>
      </c>
      <c r="B28" s="131">
        <v>48</v>
      </c>
      <c r="C28" s="122">
        <v>41</v>
      </c>
      <c r="D28" s="122">
        <f t="shared" si="0"/>
        <v>218</v>
      </c>
      <c r="E28" s="126">
        <v>107026</v>
      </c>
      <c r="F28" s="126">
        <v>107019</v>
      </c>
      <c r="G28" s="177">
        <f t="shared" si="1"/>
        <v>1</v>
      </c>
      <c r="H28" s="89">
        <v>78027</v>
      </c>
      <c r="I28" s="89">
        <v>3968</v>
      </c>
      <c r="J28" s="89">
        <v>12175</v>
      </c>
      <c r="K28" s="89">
        <v>1787</v>
      </c>
      <c r="L28" s="89">
        <v>2384</v>
      </c>
      <c r="M28" s="89">
        <v>80</v>
      </c>
      <c r="N28" s="132">
        <f t="shared" si="2"/>
        <v>8598</v>
      </c>
    </row>
    <row r="29" spans="1:14" ht="12.75">
      <c r="A29" s="123" t="s">
        <v>3</v>
      </c>
      <c r="B29" s="135"/>
      <c r="C29" s="119">
        <f>SUM(C7:C28)</f>
        <v>917</v>
      </c>
      <c r="D29" s="122">
        <f t="shared" si="0"/>
        <v>222</v>
      </c>
      <c r="E29" s="130">
        <f>SUM(E7:E28)</f>
        <v>2452742</v>
      </c>
      <c r="F29" s="130">
        <f>SUM(F7:F28)</f>
        <v>2444993</v>
      </c>
      <c r="G29" s="177">
        <f t="shared" si="1"/>
        <v>0.997</v>
      </c>
      <c r="H29" s="120">
        <f aca="true" t="shared" si="3" ref="H29:M29">SUM(H7:H28)</f>
        <v>1672538</v>
      </c>
      <c r="I29" s="120">
        <f t="shared" si="3"/>
        <v>109615</v>
      </c>
      <c r="J29" s="120">
        <f t="shared" si="3"/>
        <v>267044</v>
      </c>
      <c r="K29" s="120">
        <f t="shared" si="3"/>
        <v>41360</v>
      </c>
      <c r="L29" s="120">
        <f t="shared" si="3"/>
        <v>146104</v>
      </c>
      <c r="M29" s="120">
        <f t="shared" si="3"/>
        <v>4131</v>
      </c>
      <c r="N29" s="136">
        <f t="shared" si="2"/>
        <v>204201</v>
      </c>
    </row>
    <row r="30" spans="1:13" ht="12.75">
      <c r="A30" s="84"/>
      <c r="B30" s="85"/>
      <c r="C30" s="86"/>
      <c r="D30" s="86"/>
      <c r="E30" s="86"/>
      <c r="F30" s="87"/>
      <c r="G30" s="87"/>
      <c r="H30" s="87"/>
      <c r="I30" s="87"/>
      <c r="J30" s="86"/>
      <c r="K30" s="87"/>
      <c r="L30" s="87"/>
      <c r="M30" s="87"/>
    </row>
    <row r="31" spans="1:13" ht="12.75">
      <c r="A31" s="2"/>
      <c r="B31" s="9"/>
      <c r="C31" s="5"/>
      <c r="D31" s="5"/>
      <c r="E31" s="5"/>
      <c r="F31" s="5"/>
      <c r="G31" s="5"/>
      <c r="H31" s="5"/>
      <c r="I31" s="5"/>
      <c r="J31" s="5"/>
      <c r="K31" s="3"/>
      <c r="L31" s="5"/>
      <c r="M31" s="3"/>
    </row>
    <row r="32" spans="1:13" ht="12.75">
      <c r="A32" s="2"/>
      <c r="B32" s="9"/>
      <c r="C32" s="5"/>
      <c r="D32" s="5"/>
      <c r="E32" s="5"/>
      <c r="F32" s="3"/>
      <c r="G32" s="3"/>
      <c r="H32" s="3"/>
      <c r="I32" s="3"/>
      <c r="J32" s="3"/>
      <c r="K32" s="3"/>
      <c r="L32" s="3"/>
      <c r="M32" s="3"/>
    </row>
    <row r="33" spans="1:13" ht="12.75">
      <c r="A33" s="2"/>
      <c r="B33" s="9"/>
      <c r="C33" s="5"/>
      <c r="D33" s="5"/>
      <c r="E33" s="5"/>
      <c r="F33" s="3"/>
      <c r="G33" s="3"/>
      <c r="H33" s="3"/>
      <c r="I33" s="3"/>
      <c r="J33" s="5"/>
      <c r="K33" s="3"/>
      <c r="L33" s="3"/>
      <c r="M33" s="3"/>
    </row>
    <row r="34" spans="1:13" ht="12.75">
      <c r="A34" s="2"/>
      <c r="B34" s="9"/>
      <c r="C34" s="5"/>
      <c r="D34" s="5"/>
      <c r="E34" s="5"/>
      <c r="F34" s="3"/>
      <c r="G34" s="3"/>
      <c r="H34" s="3"/>
      <c r="I34" s="3"/>
      <c r="J34" s="5"/>
      <c r="K34" s="3"/>
      <c r="L34" s="3"/>
      <c r="M34" s="3"/>
    </row>
    <row r="35" spans="1:13" ht="12.75">
      <c r="A35" s="2"/>
      <c r="B35" s="9"/>
      <c r="C35" s="5"/>
      <c r="D35" s="5"/>
      <c r="E35" s="5"/>
      <c r="F35" s="5"/>
      <c r="G35" s="5"/>
      <c r="H35" s="3"/>
      <c r="I35" s="3"/>
      <c r="J35" s="3"/>
      <c r="K35" s="3"/>
      <c r="L35" s="5"/>
      <c r="M35" s="3"/>
    </row>
    <row r="36" spans="1:13" ht="12.75">
      <c r="A36" s="2"/>
      <c r="B36" s="9"/>
      <c r="C36" s="5"/>
      <c r="D36" s="5"/>
      <c r="E36" s="5"/>
      <c r="F36" s="3"/>
      <c r="G36" s="3"/>
      <c r="H36" s="3"/>
      <c r="I36" s="3"/>
      <c r="J36" s="5"/>
      <c r="K36" s="3"/>
      <c r="L36" s="3"/>
      <c r="M36" s="3"/>
    </row>
    <row r="37" spans="1:13" ht="12.75">
      <c r="A37" s="2"/>
      <c r="B37" s="9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</row>
    <row r="38" spans="1:13" ht="12.75">
      <c r="A38" s="2"/>
      <c r="B38" s="9"/>
      <c r="C38" s="5"/>
      <c r="D38" s="5"/>
      <c r="E38" s="5"/>
      <c r="F38" s="3"/>
      <c r="G38" s="3"/>
      <c r="H38" s="3"/>
      <c r="I38" s="3"/>
      <c r="J38" s="5"/>
      <c r="K38" s="3"/>
      <c r="L38" s="3"/>
      <c r="M38" s="3"/>
    </row>
    <row r="39" spans="1:13" ht="12.75">
      <c r="A39" s="2"/>
      <c r="B39" s="9"/>
      <c r="C39" s="5"/>
      <c r="D39" s="5"/>
      <c r="E39" s="5"/>
      <c r="F39" s="5"/>
      <c r="G39" s="5"/>
      <c r="H39" s="3"/>
      <c r="I39" s="3"/>
      <c r="J39" s="3"/>
      <c r="K39" s="3"/>
      <c r="L39" s="5"/>
      <c r="M39" s="3"/>
    </row>
    <row r="40" spans="1:13" ht="12.75">
      <c r="A40" s="2"/>
      <c r="B40" s="9"/>
      <c r="C40" s="5"/>
      <c r="D40" s="5"/>
      <c r="E40" s="5"/>
      <c r="F40" s="5"/>
      <c r="G40" s="5"/>
      <c r="H40" s="5"/>
      <c r="I40" s="5"/>
      <c r="J40" s="5"/>
      <c r="K40" s="3"/>
      <c r="L40" s="5"/>
      <c r="M40" s="3"/>
    </row>
    <row r="41" spans="1:13" ht="12.75">
      <c r="A41" s="2"/>
      <c r="B41" s="9"/>
      <c r="C41" s="5"/>
      <c r="D41" s="5"/>
      <c r="E41" s="5"/>
      <c r="F41" s="5"/>
      <c r="G41" s="5"/>
      <c r="H41" s="5"/>
      <c r="I41" s="5"/>
      <c r="J41" s="5"/>
      <c r="K41" s="3"/>
      <c r="L41" s="5"/>
      <c r="M41" s="3"/>
    </row>
    <row r="42" spans="1:13" ht="12.75">
      <c r="A42" s="2"/>
      <c r="B42" s="9"/>
      <c r="C42" s="5"/>
      <c r="D42" s="5"/>
      <c r="E42" s="5"/>
      <c r="F42" s="5"/>
      <c r="G42" s="5"/>
      <c r="H42" s="3"/>
      <c r="I42" s="3"/>
      <c r="J42" s="3"/>
      <c r="K42" s="3"/>
      <c r="L42" s="5"/>
      <c r="M42" s="3"/>
    </row>
    <row r="43" spans="1:13" ht="12.75">
      <c r="A43" s="2"/>
      <c r="B43" s="9"/>
      <c r="C43" s="5"/>
      <c r="D43" s="5"/>
      <c r="E43" s="5"/>
      <c r="F43" s="3"/>
      <c r="G43" s="3"/>
      <c r="H43" s="3"/>
      <c r="I43" s="3"/>
      <c r="J43" s="5"/>
      <c r="K43" s="3"/>
      <c r="L43" s="3"/>
      <c r="M43" s="3"/>
    </row>
    <row r="44" spans="1:13" ht="12.75">
      <c r="A44" s="2"/>
      <c r="B44" s="9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</row>
  </sheetData>
  <mergeCells count="1">
    <mergeCell ref="A2:N2"/>
  </mergeCells>
  <printOptions/>
  <pageMargins left="0.84" right="0" top="0.6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22.875" style="0" customWidth="1"/>
    <col min="2" max="2" width="8.75390625" style="0" customWidth="1"/>
    <col min="3" max="4" width="12.00390625" style="0" customWidth="1"/>
    <col min="5" max="5" width="9.75390625" style="0" customWidth="1"/>
    <col min="7" max="7" width="7.75390625" style="0" customWidth="1"/>
    <col min="8" max="8" width="9.25390625" style="0" customWidth="1"/>
    <col min="9" max="9" width="8.625" style="0" customWidth="1"/>
    <col min="10" max="10" width="9.25390625" style="0" customWidth="1"/>
    <col min="11" max="11" width="6.625" style="0" customWidth="1"/>
    <col min="12" max="12" width="7.125" style="0" customWidth="1"/>
    <col min="13" max="13" width="13.625" style="0" customWidth="1"/>
  </cols>
  <sheetData>
    <row r="1" ht="12.75">
      <c r="M1" s="166" t="s">
        <v>142</v>
      </c>
    </row>
    <row r="2" spans="1:13" ht="15.75">
      <c r="A2" s="56" t="s">
        <v>141</v>
      </c>
      <c r="B2" s="56"/>
      <c r="C2" s="56"/>
      <c r="D2" s="56"/>
      <c r="E2" s="56"/>
      <c r="F2" s="56"/>
      <c r="G2" s="56"/>
      <c r="H2" s="54"/>
      <c r="I2" s="54"/>
      <c r="J2" s="54"/>
      <c r="K2" s="54"/>
      <c r="L2" s="54"/>
      <c r="M2" s="116"/>
    </row>
    <row r="3" spans="1:13" ht="20.25" customHeight="1">
      <c r="A3" s="180" t="s">
        <v>124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16"/>
    </row>
    <row r="4" spans="1:13" s="156" customFormat="1" ht="22.5">
      <c r="A4" s="152" t="s">
        <v>127</v>
      </c>
      <c r="B4" s="152" t="s">
        <v>128</v>
      </c>
      <c r="C4" s="155" t="s">
        <v>131</v>
      </c>
      <c r="D4" s="155" t="s">
        <v>132</v>
      </c>
      <c r="E4" s="153" t="s">
        <v>133</v>
      </c>
      <c r="F4" s="154" t="s">
        <v>44</v>
      </c>
      <c r="G4" s="152" t="s">
        <v>48</v>
      </c>
      <c r="H4" s="152" t="s">
        <v>23</v>
      </c>
      <c r="I4" s="152" t="s">
        <v>24</v>
      </c>
      <c r="J4" s="152" t="s">
        <v>25</v>
      </c>
      <c r="K4" s="152" t="s">
        <v>49</v>
      </c>
      <c r="L4" s="118" t="s">
        <v>66</v>
      </c>
      <c r="M4" s="181" t="s">
        <v>134</v>
      </c>
    </row>
    <row r="5" spans="1:13" ht="12.75">
      <c r="A5" s="125" t="s">
        <v>50</v>
      </c>
      <c r="B5" s="122" t="s">
        <v>51</v>
      </c>
      <c r="C5" s="126">
        <v>59915</v>
      </c>
      <c r="D5" s="126">
        <v>59913</v>
      </c>
      <c r="E5" s="177">
        <f>D5/C5</f>
        <v>1</v>
      </c>
      <c r="F5" s="89">
        <v>31777</v>
      </c>
      <c r="G5" s="89">
        <v>2488</v>
      </c>
      <c r="H5" s="89">
        <v>5436</v>
      </c>
      <c r="I5" s="89">
        <v>798</v>
      </c>
      <c r="J5" s="89">
        <v>14581</v>
      </c>
      <c r="K5" s="89"/>
      <c r="L5" s="89"/>
      <c r="M5" s="89">
        <f>D5-SUM(F5:L5)</f>
        <v>4833</v>
      </c>
    </row>
    <row r="6" spans="1:13" ht="12.75">
      <c r="A6" s="125" t="s">
        <v>90</v>
      </c>
      <c r="B6" s="122">
        <v>2</v>
      </c>
      <c r="C6" s="126">
        <v>96021</v>
      </c>
      <c r="D6" s="126">
        <v>96014</v>
      </c>
      <c r="E6" s="177">
        <f aca="true" t="shared" si="0" ref="E6:E43">D6/C6</f>
        <v>1</v>
      </c>
      <c r="F6" s="89">
        <v>73217</v>
      </c>
      <c r="G6" s="89">
        <v>5403</v>
      </c>
      <c r="H6" s="89">
        <v>12147</v>
      </c>
      <c r="I6" s="89">
        <v>1928</v>
      </c>
      <c r="J6" s="89"/>
      <c r="K6" s="89"/>
      <c r="L6" s="89"/>
      <c r="M6" s="89">
        <f aca="true" t="shared" si="1" ref="M6:M42">D6-SUM(F6:L6)</f>
        <v>3319</v>
      </c>
    </row>
    <row r="7" spans="1:13" ht="12.75">
      <c r="A7" s="125" t="s">
        <v>52</v>
      </c>
      <c r="B7" s="122" t="s">
        <v>53</v>
      </c>
      <c r="C7" s="126">
        <v>92372</v>
      </c>
      <c r="D7" s="126">
        <v>90209</v>
      </c>
      <c r="E7" s="177">
        <f t="shared" si="0"/>
        <v>0.977</v>
      </c>
      <c r="F7" s="89">
        <v>50045</v>
      </c>
      <c r="G7" s="89">
        <v>3650</v>
      </c>
      <c r="H7" s="89">
        <v>8335</v>
      </c>
      <c r="I7" s="89">
        <v>1288</v>
      </c>
      <c r="J7" s="89">
        <v>23817</v>
      </c>
      <c r="K7" s="89"/>
      <c r="L7" s="89"/>
      <c r="M7" s="89">
        <f t="shared" si="1"/>
        <v>3074</v>
      </c>
    </row>
    <row r="8" spans="1:13" ht="12.75">
      <c r="A8" s="125" t="s">
        <v>82</v>
      </c>
      <c r="B8" s="122">
        <v>6</v>
      </c>
      <c r="C8" s="126">
        <v>131419</v>
      </c>
      <c r="D8" s="126">
        <v>131382</v>
      </c>
      <c r="E8" s="177">
        <f t="shared" si="0"/>
        <v>1</v>
      </c>
      <c r="F8" s="89">
        <v>94109</v>
      </c>
      <c r="G8" s="89">
        <v>5316</v>
      </c>
      <c r="H8" s="89">
        <v>12895</v>
      </c>
      <c r="I8" s="89">
        <v>1844</v>
      </c>
      <c r="J8" s="89">
        <v>7312</v>
      </c>
      <c r="K8" s="89">
        <v>1300</v>
      </c>
      <c r="L8" s="89"/>
      <c r="M8" s="89">
        <f t="shared" si="1"/>
        <v>8606</v>
      </c>
    </row>
    <row r="9" spans="1:13" ht="12.75">
      <c r="A9" s="125" t="s">
        <v>54</v>
      </c>
      <c r="B9" s="122" t="s">
        <v>55</v>
      </c>
      <c r="C9" s="126">
        <v>74997</v>
      </c>
      <c r="D9" s="126">
        <v>74995</v>
      </c>
      <c r="E9" s="177">
        <f t="shared" si="0"/>
        <v>1</v>
      </c>
      <c r="F9" s="89">
        <v>56563</v>
      </c>
      <c r="G9" s="89">
        <v>3802</v>
      </c>
      <c r="H9" s="89">
        <v>8574</v>
      </c>
      <c r="I9" s="89">
        <v>1352</v>
      </c>
      <c r="J9" s="89">
        <v>2129</v>
      </c>
      <c r="K9" s="89"/>
      <c r="L9" s="89"/>
      <c r="M9" s="89">
        <f t="shared" si="1"/>
        <v>2575</v>
      </c>
    </row>
    <row r="10" spans="1:13" ht="12.75">
      <c r="A10" s="125" t="s">
        <v>91</v>
      </c>
      <c r="B10" s="122">
        <v>8</v>
      </c>
      <c r="C10" s="126">
        <v>119686</v>
      </c>
      <c r="D10" s="126">
        <v>118675</v>
      </c>
      <c r="E10" s="177">
        <f t="shared" si="0"/>
        <v>0.992</v>
      </c>
      <c r="F10" s="89">
        <v>91553</v>
      </c>
      <c r="G10" s="89">
        <v>6932</v>
      </c>
      <c r="H10" s="89">
        <v>13553</v>
      </c>
      <c r="I10" s="89">
        <v>2113</v>
      </c>
      <c r="J10" s="89"/>
      <c r="K10" s="89"/>
      <c r="L10" s="89"/>
      <c r="M10" s="89">
        <f t="shared" si="1"/>
        <v>4524</v>
      </c>
    </row>
    <row r="11" spans="1:13" ht="12.75">
      <c r="A11" s="125" t="s">
        <v>101</v>
      </c>
      <c r="B11" s="122" t="s">
        <v>70</v>
      </c>
      <c r="C11" s="126">
        <v>52180</v>
      </c>
      <c r="D11" s="126">
        <v>522179</v>
      </c>
      <c r="E11" s="177">
        <f t="shared" si="0"/>
        <v>10.007</v>
      </c>
      <c r="F11" s="89">
        <v>39942</v>
      </c>
      <c r="G11" s="89">
        <v>3148</v>
      </c>
      <c r="H11" s="89">
        <v>4163</v>
      </c>
      <c r="I11" s="89">
        <v>707</v>
      </c>
      <c r="J11" s="89">
        <v>1113</v>
      </c>
      <c r="K11" s="89"/>
      <c r="L11" s="89"/>
      <c r="M11" s="89">
        <f t="shared" si="1"/>
        <v>473106</v>
      </c>
    </row>
    <row r="12" spans="1:13" ht="12.75">
      <c r="A12" s="125" t="s">
        <v>6</v>
      </c>
      <c r="B12" s="122">
        <v>10</v>
      </c>
      <c r="C12" s="126">
        <v>165724</v>
      </c>
      <c r="D12" s="126">
        <v>165532</v>
      </c>
      <c r="E12" s="177">
        <f t="shared" si="0"/>
        <v>0.999</v>
      </c>
      <c r="F12" s="89">
        <v>108804</v>
      </c>
      <c r="G12" s="89">
        <v>8906</v>
      </c>
      <c r="H12" s="89">
        <v>17470</v>
      </c>
      <c r="I12" s="89">
        <v>2700</v>
      </c>
      <c r="J12" s="89">
        <v>17322</v>
      </c>
      <c r="K12" s="89"/>
      <c r="L12" s="89"/>
      <c r="M12" s="89">
        <f t="shared" si="1"/>
        <v>10330</v>
      </c>
    </row>
    <row r="13" spans="1:13" ht="12.75">
      <c r="A13" s="125" t="s">
        <v>92</v>
      </c>
      <c r="B13" s="122">
        <v>11</v>
      </c>
      <c r="C13" s="126">
        <v>90069</v>
      </c>
      <c r="D13" s="126">
        <v>89594</v>
      </c>
      <c r="E13" s="177">
        <f t="shared" si="0"/>
        <v>0.995</v>
      </c>
      <c r="F13" s="89">
        <v>60968</v>
      </c>
      <c r="G13" s="89">
        <v>4583</v>
      </c>
      <c r="H13" s="89">
        <v>8725</v>
      </c>
      <c r="I13" s="89">
        <v>1405</v>
      </c>
      <c r="J13" s="89">
        <v>3600</v>
      </c>
      <c r="K13" s="89"/>
      <c r="L13" s="89">
        <v>7484</v>
      </c>
      <c r="M13" s="89">
        <f t="shared" si="1"/>
        <v>2829</v>
      </c>
    </row>
    <row r="14" spans="1:13" ht="12.75">
      <c r="A14" s="125" t="s">
        <v>93</v>
      </c>
      <c r="B14" s="122">
        <v>12</v>
      </c>
      <c r="C14" s="126">
        <v>154554</v>
      </c>
      <c r="D14" s="126">
        <v>154250</v>
      </c>
      <c r="E14" s="177">
        <f t="shared" si="0"/>
        <v>0.998</v>
      </c>
      <c r="F14" s="89">
        <v>99711</v>
      </c>
      <c r="G14" s="89">
        <v>6447</v>
      </c>
      <c r="H14" s="89">
        <v>15011</v>
      </c>
      <c r="I14" s="89">
        <v>2384</v>
      </c>
      <c r="J14" s="89">
        <v>9072</v>
      </c>
      <c r="K14" s="89">
        <v>900</v>
      </c>
      <c r="L14" s="89">
        <v>10000</v>
      </c>
      <c r="M14" s="89">
        <f t="shared" si="1"/>
        <v>10725</v>
      </c>
    </row>
    <row r="15" spans="1:13" ht="12.75">
      <c r="A15" s="125" t="s">
        <v>45</v>
      </c>
      <c r="B15" s="122">
        <v>13</v>
      </c>
      <c r="C15" s="126">
        <v>76353</v>
      </c>
      <c r="D15" s="126">
        <v>76087</v>
      </c>
      <c r="E15" s="177">
        <f t="shared" si="0"/>
        <v>0.997</v>
      </c>
      <c r="F15" s="89">
        <v>55932</v>
      </c>
      <c r="G15" s="89">
        <v>2680</v>
      </c>
      <c r="H15" s="89">
        <v>7346</v>
      </c>
      <c r="I15" s="89">
        <v>1164</v>
      </c>
      <c r="J15" s="89">
        <v>3901</v>
      </c>
      <c r="K15" s="89"/>
      <c r="L15" s="89"/>
      <c r="M15" s="89">
        <f t="shared" si="1"/>
        <v>5064</v>
      </c>
    </row>
    <row r="16" spans="1:13" ht="12.75">
      <c r="A16" s="125" t="s">
        <v>102</v>
      </c>
      <c r="B16" s="122">
        <v>14</v>
      </c>
      <c r="C16" s="126">
        <v>156561</v>
      </c>
      <c r="D16" s="126">
        <v>156558</v>
      </c>
      <c r="E16" s="177">
        <f t="shared" si="0"/>
        <v>1</v>
      </c>
      <c r="F16" s="89">
        <v>106155</v>
      </c>
      <c r="G16" s="89">
        <v>7714</v>
      </c>
      <c r="H16" s="89">
        <v>16604</v>
      </c>
      <c r="I16" s="89">
        <v>2648</v>
      </c>
      <c r="J16" s="89">
        <v>19287</v>
      </c>
      <c r="K16" s="89"/>
      <c r="L16" s="89"/>
      <c r="M16" s="89">
        <f t="shared" si="1"/>
        <v>4150</v>
      </c>
    </row>
    <row r="17" spans="1:13" ht="12.75">
      <c r="A17" s="125" t="s">
        <v>8</v>
      </c>
      <c r="B17" s="122">
        <v>16</v>
      </c>
      <c r="C17" s="126">
        <v>106958</v>
      </c>
      <c r="D17" s="126">
        <v>104887</v>
      </c>
      <c r="E17" s="177">
        <f t="shared" si="0"/>
        <v>0.981</v>
      </c>
      <c r="F17" s="89">
        <v>68565</v>
      </c>
      <c r="G17" s="89">
        <v>4411</v>
      </c>
      <c r="H17" s="89">
        <v>9377</v>
      </c>
      <c r="I17" s="89">
        <v>1299</v>
      </c>
      <c r="J17" s="89">
        <v>2000</v>
      </c>
      <c r="K17" s="89">
        <v>600</v>
      </c>
      <c r="L17" s="89">
        <v>5000</v>
      </c>
      <c r="M17" s="89">
        <f t="shared" si="1"/>
        <v>13635</v>
      </c>
    </row>
    <row r="18" spans="1:13" ht="12.75">
      <c r="A18" s="125" t="s">
        <v>7</v>
      </c>
      <c r="B18" s="122">
        <v>17</v>
      </c>
      <c r="C18" s="126">
        <v>122121</v>
      </c>
      <c r="D18" s="126">
        <v>121679</v>
      </c>
      <c r="E18" s="177">
        <f t="shared" si="0"/>
        <v>0.996</v>
      </c>
      <c r="F18" s="89">
        <v>87377</v>
      </c>
      <c r="G18" s="89">
        <v>4919</v>
      </c>
      <c r="H18" s="89">
        <v>11078</v>
      </c>
      <c r="I18" s="89">
        <v>1760</v>
      </c>
      <c r="J18" s="89">
        <v>4579</v>
      </c>
      <c r="K18" s="89">
        <v>1274</v>
      </c>
      <c r="L18" s="89"/>
      <c r="M18" s="89">
        <f t="shared" si="1"/>
        <v>10692</v>
      </c>
    </row>
    <row r="19" spans="1:13" ht="12.75">
      <c r="A19" s="125" t="s">
        <v>9</v>
      </c>
      <c r="B19" s="122">
        <v>18</v>
      </c>
      <c r="C19" s="126">
        <v>138269</v>
      </c>
      <c r="D19" s="126">
        <v>138157</v>
      </c>
      <c r="E19" s="177">
        <f t="shared" si="0"/>
        <v>0.999</v>
      </c>
      <c r="F19" s="89">
        <v>107114</v>
      </c>
      <c r="G19" s="89">
        <v>7535</v>
      </c>
      <c r="H19" s="89">
        <v>14704</v>
      </c>
      <c r="I19" s="89">
        <v>2361</v>
      </c>
      <c r="J19" s="89"/>
      <c r="K19" s="89"/>
      <c r="L19" s="89"/>
      <c r="M19" s="89">
        <f t="shared" si="1"/>
        <v>6443</v>
      </c>
    </row>
    <row r="20" spans="1:13" ht="12.75">
      <c r="A20" s="125" t="s">
        <v>108</v>
      </c>
      <c r="B20" s="122" t="s">
        <v>56</v>
      </c>
      <c r="C20" s="126">
        <v>110268</v>
      </c>
      <c r="D20" s="126">
        <v>109532</v>
      </c>
      <c r="E20" s="177">
        <f t="shared" si="0"/>
        <v>0.993</v>
      </c>
      <c r="F20" s="89">
        <v>77778</v>
      </c>
      <c r="G20" s="89">
        <v>5921</v>
      </c>
      <c r="H20" s="89">
        <v>12228</v>
      </c>
      <c r="I20" s="89">
        <v>1780</v>
      </c>
      <c r="J20" s="89">
        <v>1620</v>
      </c>
      <c r="K20" s="89"/>
      <c r="L20" s="89"/>
      <c r="M20" s="89">
        <f t="shared" si="1"/>
        <v>10205</v>
      </c>
    </row>
    <row r="21" spans="1:13" ht="12.75">
      <c r="A21" s="125" t="s">
        <v>10</v>
      </c>
      <c r="B21" s="122">
        <v>20</v>
      </c>
      <c r="C21" s="126">
        <v>90061</v>
      </c>
      <c r="D21" s="126">
        <v>90029</v>
      </c>
      <c r="E21" s="177">
        <f t="shared" si="0"/>
        <v>1</v>
      </c>
      <c r="F21" s="89">
        <v>65644</v>
      </c>
      <c r="G21" s="89">
        <v>5360</v>
      </c>
      <c r="H21" s="89">
        <v>8677</v>
      </c>
      <c r="I21" s="89">
        <v>1417</v>
      </c>
      <c r="J21" s="89">
        <v>1999</v>
      </c>
      <c r="K21" s="89">
        <v>899</v>
      </c>
      <c r="L21" s="89"/>
      <c r="M21" s="89">
        <f t="shared" si="1"/>
        <v>6033</v>
      </c>
    </row>
    <row r="22" spans="1:13" ht="12.75">
      <c r="A22" s="125" t="s">
        <v>11</v>
      </c>
      <c r="B22" s="122">
        <v>21</v>
      </c>
      <c r="C22" s="126">
        <v>129949</v>
      </c>
      <c r="D22" s="126">
        <v>128345</v>
      </c>
      <c r="E22" s="177">
        <f t="shared" si="0"/>
        <v>0.988</v>
      </c>
      <c r="F22" s="89">
        <v>97347</v>
      </c>
      <c r="G22" s="89">
        <v>5923</v>
      </c>
      <c r="H22" s="89">
        <v>14196</v>
      </c>
      <c r="I22" s="89">
        <v>2258</v>
      </c>
      <c r="J22" s="89">
        <v>1918</v>
      </c>
      <c r="K22" s="89">
        <v>500</v>
      </c>
      <c r="L22" s="89"/>
      <c r="M22" s="89">
        <f t="shared" si="1"/>
        <v>6203</v>
      </c>
    </row>
    <row r="23" spans="1:13" ht="12.75">
      <c r="A23" s="125" t="s">
        <v>12</v>
      </c>
      <c r="B23" s="122">
        <v>23</v>
      </c>
      <c r="C23" s="126">
        <v>88146</v>
      </c>
      <c r="D23" s="126">
        <v>87816</v>
      </c>
      <c r="E23" s="177">
        <f t="shared" si="0"/>
        <v>0.996</v>
      </c>
      <c r="F23" s="89">
        <v>59749</v>
      </c>
      <c r="G23" s="89">
        <v>4709</v>
      </c>
      <c r="H23" s="89">
        <v>9202</v>
      </c>
      <c r="I23" s="89">
        <v>1470</v>
      </c>
      <c r="J23" s="89">
        <v>6200</v>
      </c>
      <c r="K23" s="89"/>
      <c r="L23" s="89"/>
      <c r="M23" s="89">
        <f t="shared" si="1"/>
        <v>6486</v>
      </c>
    </row>
    <row r="24" spans="1:13" ht="12.75">
      <c r="A24" s="125" t="s">
        <v>13</v>
      </c>
      <c r="B24" s="122">
        <v>26</v>
      </c>
      <c r="C24" s="126">
        <v>112911</v>
      </c>
      <c r="D24" s="126">
        <v>112742</v>
      </c>
      <c r="E24" s="177">
        <f t="shared" si="0"/>
        <v>0.999</v>
      </c>
      <c r="F24" s="89">
        <v>77607</v>
      </c>
      <c r="G24" s="89">
        <v>4705</v>
      </c>
      <c r="H24" s="89">
        <v>14259</v>
      </c>
      <c r="I24" s="89">
        <v>1897</v>
      </c>
      <c r="J24" s="89">
        <v>6402</v>
      </c>
      <c r="K24" s="89"/>
      <c r="L24" s="89"/>
      <c r="M24" s="89">
        <f t="shared" si="1"/>
        <v>7872</v>
      </c>
    </row>
    <row r="25" spans="1:13" ht="12.75">
      <c r="A25" s="125" t="s">
        <v>57</v>
      </c>
      <c r="B25" s="122" t="s">
        <v>58</v>
      </c>
      <c r="C25" s="126">
        <v>75402</v>
      </c>
      <c r="D25" s="126">
        <v>75400</v>
      </c>
      <c r="E25" s="177">
        <f t="shared" si="0"/>
        <v>1</v>
      </c>
      <c r="F25" s="89">
        <v>54437</v>
      </c>
      <c r="G25" s="89">
        <v>4577</v>
      </c>
      <c r="H25" s="89">
        <v>8891</v>
      </c>
      <c r="I25" s="89">
        <v>1405</v>
      </c>
      <c r="J25" s="89">
        <v>2000</v>
      </c>
      <c r="K25" s="89"/>
      <c r="L25" s="89"/>
      <c r="M25" s="89">
        <f t="shared" si="1"/>
        <v>4090</v>
      </c>
    </row>
    <row r="26" spans="1:13" ht="12.75">
      <c r="A26" s="125" t="s">
        <v>14</v>
      </c>
      <c r="B26" s="122">
        <v>28</v>
      </c>
      <c r="C26" s="126">
        <v>112684</v>
      </c>
      <c r="D26" s="126">
        <v>111451</v>
      </c>
      <c r="E26" s="177">
        <f t="shared" si="0"/>
        <v>0.989</v>
      </c>
      <c r="F26" s="89">
        <v>81903</v>
      </c>
      <c r="G26" s="89">
        <v>5658</v>
      </c>
      <c r="H26" s="89">
        <v>12339</v>
      </c>
      <c r="I26" s="89">
        <v>1946</v>
      </c>
      <c r="J26" s="89">
        <v>3285</v>
      </c>
      <c r="K26" s="89"/>
      <c r="L26" s="89"/>
      <c r="M26" s="89">
        <f t="shared" si="1"/>
        <v>6320</v>
      </c>
    </row>
    <row r="27" spans="1:13" ht="12.75">
      <c r="A27" s="125" t="s">
        <v>15</v>
      </c>
      <c r="B27" s="122">
        <v>29</v>
      </c>
      <c r="C27" s="126">
        <v>117531</v>
      </c>
      <c r="D27" s="126">
        <v>117441</v>
      </c>
      <c r="E27" s="177">
        <f t="shared" si="0"/>
        <v>0.999</v>
      </c>
      <c r="F27" s="89">
        <v>75025</v>
      </c>
      <c r="G27" s="89">
        <v>5436</v>
      </c>
      <c r="H27" s="89">
        <v>11921</v>
      </c>
      <c r="I27" s="89">
        <v>1888</v>
      </c>
      <c r="J27" s="89">
        <v>9400</v>
      </c>
      <c r="K27" s="89"/>
      <c r="L27" s="89"/>
      <c r="M27" s="89">
        <f t="shared" si="1"/>
        <v>13771</v>
      </c>
    </row>
    <row r="28" spans="1:13" ht="12.75">
      <c r="A28" s="125" t="s">
        <v>94</v>
      </c>
      <c r="B28" s="122">
        <v>31</v>
      </c>
      <c r="C28" s="126">
        <v>175399</v>
      </c>
      <c r="D28" s="126">
        <v>173638</v>
      </c>
      <c r="E28" s="177">
        <f t="shared" si="0"/>
        <v>0.99</v>
      </c>
      <c r="F28" s="89">
        <v>110968</v>
      </c>
      <c r="G28" s="89">
        <v>7293</v>
      </c>
      <c r="H28" s="89">
        <v>15824</v>
      </c>
      <c r="I28" s="89">
        <v>2057</v>
      </c>
      <c r="J28" s="89">
        <v>26300</v>
      </c>
      <c r="K28" s="89">
        <v>1500</v>
      </c>
      <c r="L28" s="89"/>
      <c r="M28" s="89">
        <f t="shared" si="1"/>
        <v>9696</v>
      </c>
    </row>
    <row r="29" spans="1:13" ht="12.75">
      <c r="A29" s="125" t="s">
        <v>16</v>
      </c>
      <c r="B29" s="122">
        <v>33</v>
      </c>
      <c r="C29" s="126">
        <v>140562</v>
      </c>
      <c r="D29" s="126">
        <v>140562</v>
      </c>
      <c r="E29" s="177">
        <f t="shared" si="0"/>
        <v>1</v>
      </c>
      <c r="F29" s="89">
        <v>107255</v>
      </c>
      <c r="G29" s="89">
        <v>7538</v>
      </c>
      <c r="H29" s="89">
        <v>14758</v>
      </c>
      <c r="I29" s="89">
        <v>2491</v>
      </c>
      <c r="J29" s="89"/>
      <c r="K29" s="89">
        <v>300</v>
      </c>
      <c r="L29" s="89"/>
      <c r="M29" s="89">
        <f t="shared" si="1"/>
        <v>8220</v>
      </c>
    </row>
    <row r="30" spans="1:13" ht="12.75">
      <c r="A30" s="125" t="s">
        <v>17</v>
      </c>
      <c r="B30" s="122">
        <v>34</v>
      </c>
      <c r="C30" s="126">
        <v>115816</v>
      </c>
      <c r="D30" s="126">
        <v>112120</v>
      </c>
      <c r="E30" s="177">
        <f t="shared" si="0"/>
        <v>0.968</v>
      </c>
      <c r="F30" s="89">
        <v>77062</v>
      </c>
      <c r="G30" s="89">
        <v>5928</v>
      </c>
      <c r="H30" s="89">
        <v>10397</v>
      </c>
      <c r="I30" s="89">
        <v>1653</v>
      </c>
      <c r="J30" s="89"/>
      <c r="K30" s="89"/>
      <c r="L30" s="89">
        <v>7576</v>
      </c>
      <c r="M30" s="89">
        <f t="shared" si="1"/>
        <v>9504</v>
      </c>
    </row>
    <row r="31" spans="1:13" ht="12.75">
      <c r="A31" s="125" t="s">
        <v>18</v>
      </c>
      <c r="B31" s="122">
        <v>35</v>
      </c>
      <c r="C31" s="126">
        <v>147274</v>
      </c>
      <c r="D31" s="126">
        <v>147246</v>
      </c>
      <c r="E31" s="177">
        <f t="shared" si="0"/>
        <v>1</v>
      </c>
      <c r="F31" s="89">
        <v>100915</v>
      </c>
      <c r="G31" s="89">
        <v>6676</v>
      </c>
      <c r="H31" s="89">
        <v>13970</v>
      </c>
      <c r="I31" s="89">
        <v>2227</v>
      </c>
      <c r="J31" s="89">
        <v>4744</v>
      </c>
      <c r="K31" s="89"/>
      <c r="L31" s="89">
        <v>5300</v>
      </c>
      <c r="M31" s="89">
        <f t="shared" si="1"/>
        <v>13414</v>
      </c>
    </row>
    <row r="32" spans="1:13" ht="12.75">
      <c r="A32" s="125" t="s">
        <v>109</v>
      </c>
      <c r="B32" s="122" t="s">
        <v>22</v>
      </c>
      <c r="C32" s="126">
        <v>91731</v>
      </c>
      <c r="D32" s="126">
        <v>90317</v>
      </c>
      <c r="E32" s="177">
        <f t="shared" si="0"/>
        <v>0.985</v>
      </c>
      <c r="F32" s="89">
        <v>66450</v>
      </c>
      <c r="G32" s="89">
        <v>4281</v>
      </c>
      <c r="H32" s="89">
        <v>10813</v>
      </c>
      <c r="I32" s="89">
        <v>1661</v>
      </c>
      <c r="J32" s="89">
        <v>2512</v>
      </c>
      <c r="K32" s="89"/>
      <c r="L32" s="89"/>
      <c r="M32" s="89">
        <f t="shared" si="1"/>
        <v>4600</v>
      </c>
    </row>
    <row r="33" spans="1:13" ht="12.75">
      <c r="A33" s="125" t="s">
        <v>20</v>
      </c>
      <c r="B33" s="122">
        <v>39</v>
      </c>
      <c r="C33" s="126">
        <v>174170</v>
      </c>
      <c r="D33" s="126">
        <v>173722</v>
      </c>
      <c r="E33" s="177">
        <f t="shared" si="0"/>
        <v>0.997</v>
      </c>
      <c r="F33" s="89">
        <v>102179</v>
      </c>
      <c r="G33" s="89">
        <v>5208</v>
      </c>
      <c r="H33" s="89">
        <v>15176</v>
      </c>
      <c r="I33" s="89">
        <v>2512</v>
      </c>
      <c r="J33" s="89">
        <v>33683</v>
      </c>
      <c r="K33" s="89"/>
      <c r="L33" s="89"/>
      <c r="M33" s="89">
        <f t="shared" si="1"/>
        <v>14964</v>
      </c>
    </row>
    <row r="34" spans="1:13" ht="12.75">
      <c r="A34" s="125" t="s">
        <v>21</v>
      </c>
      <c r="B34" s="122">
        <v>40</v>
      </c>
      <c r="C34" s="126">
        <v>178718</v>
      </c>
      <c r="D34" s="126">
        <v>178404</v>
      </c>
      <c r="E34" s="177">
        <f t="shared" si="0"/>
        <v>0.998</v>
      </c>
      <c r="F34" s="89">
        <v>116961</v>
      </c>
      <c r="G34" s="89">
        <v>8313</v>
      </c>
      <c r="H34" s="89">
        <v>15982</v>
      </c>
      <c r="I34" s="89">
        <v>2526</v>
      </c>
      <c r="J34" s="89">
        <v>16841</v>
      </c>
      <c r="K34" s="89">
        <v>1640</v>
      </c>
      <c r="L34" s="89"/>
      <c r="M34" s="89">
        <f t="shared" si="1"/>
        <v>16141</v>
      </c>
    </row>
    <row r="35" spans="1:13" ht="12.75">
      <c r="A35" s="125" t="s">
        <v>105</v>
      </c>
      <c r="B35" s="122" t="s">
        <v>75</v>
      </c>
      <c r="C35" s="126">
        <v>101356</v>
      </c>
      <c r="D35" s="126">
        <v>100706</v>
      </c>
      <c r="E35" s="177">
        <f t="shared" si="0"/>
        <v>0.994</v>
      </c>
      <c r="F35" s="89">
        <v>78029</v>
      </c>
      <c r="G35" s="89">
        <v>5512</v>
      </c>
      <c r="H35" s="89">
        <v>11180</v>
      </c>
      <c r="I35" s="89">
        <v>1760</v>
      </c>
      <c r="J35" s="89">
        <v>1527</v>
      </c>
      <c r="K35" s="89"/>
      <c r="L35" s="89"/>
      <c r="M35" s="89">
        <f t="shared" si="1"/>
        <v>2698</v>
      </c>
    </row>
    <row r="36" spans="1:13" ht="12.75">
      <c r="A36" s="125" t="s">
        <v>95</v>
      </c>
      <c r="B36" s="122">
        <v>42</v>
      </c>
      <c r="C36" s="126">
        <v>121543</v>
      </c>
      <c r="D36" s="126">
        <v>120500</v>
      </c>
      <c r="E36" s="177">
        <f t="shared" si="0"/>
        <v>0.991</v>
      </c>
      <c r="F36" s="89">
        <v>88240</v>
      </c>
      <c r="G36" s="89">
        <v>6199</v>
      </c>
      <c r="H36" s="89">
        <v>14588</v>
      </c>
      <c r="I36" s="89">
        <v>2289</v>
      </c>
      <c r="J36" s="89">
        <v>2706</v>
      </c>
      <c r="K36" s="89"/>
      <c r="L36" s="89"/>
      <c r="M36" s="89">
        <f t="shared" si="1"/>
        <v>6478</v>
      </c>
    </row>
    <row r="37" spans="1:13" ht="12.75">
      <c r="A37" s="125" t="s">
        <v>96</v>
      </c>
      <c r="B37" s="122">
        <v>43</v>
      </c>
      <c r="C37" s="126">
        <v>130703</v>
      </c>
      <c r="D37" s="126">
        <v>130547</v>
      </c>
      <c r="E37" s="177">
        <f t="shared" si="0"/>
        <v>0.999</v>
      </c>
      <c r="F37" s="89">
        <v>101154</v>
      </c>
      <c r="G37" s="89">
        <v>8070</v>
      </c>
      <c r="H37" s="89">
        <v>14608</v>
      </c>
      <c r="I37" s="89">
        <v>2315</v>
      </c>
      <c r="J37" s="89"/>
      <c r="K37" s="89"/>
      <c r="L37" s="89"/>
      <c r="M37" s="89">
        <f t="shared" si="1"/>
        <v>4400</v>
      </c>
    </row>
    <row r="38" spans="1:13" ht="12.75">
      <c r="A38" s="125" t="s">
        <v>97</v>
      </c>
      <c r="B38" s="122">
        <v>44</v>
      </c>
      <c r="C38" s="126">
        <v>108567</v>
      </c>
      <c r="D38" s="126">
        <v>108359</v>
      </c>
      <c r="E38" s="177">
        <f t="shared" si="0"/>
        <v>0.998</v>
      </c>
      <c r="F38" s="89">
        <v>76683</v>
      </c>
      <c r="G38" s="89">
        <v>5381</v>
      </c>
      <c r="H38" s="89">
        <v>10725</v>
      </c>
      <c r="I38" s="89">
        <v>1701</v>
      </c>
      <c r="J38" s="89">
        <v>5300</v>
      </c>
      <c r="K38" s="89">
        <v>1700</v>
      </c>
      <c r="L38" s="89"/>
      <c r="M38" s="89">
        <f t="shared" si="1"/>
        <v>6869</v>
      </c>
    </row>
    <row r="39" spans="1:13" ht="12.75">
      <c r="A39" s="125" t="s">
        <v>126</v>
      </c>
      <c r="B39" s="122">
        <v>45</v>
      </c>
      <c r="C39" s="126">
        <v>104582</v>
      </c>
      <c r="D39" s="126">
        <v>104239</v>
      </c>
      <c r="E39" s="177">
        <f t="shared" si="0"/>
        <v>0.997</v>
      </c>
      <c r="F39" s="89">
        <v>75888</v>
      </c>
      <c r="G39" s="89">
        <v>5528</v>
      </c>
      <c r="H39" s="89">
        <v>11680</v>
      </c>
      <c r="I39" s="89">
        <v>1862</v>
      </c>
      <c r="J39" s="89">
        <v>4000</v>
      </c>
      <c r="K39" s="89">
        <v>376</v>
      </c>
      <c r="L39" s="89"/>
      <c r="M39" s="89">
        <f t="shared" si="1"/>
        <v>4905</v>
      </c>
    </row>
    <row r="40" spans="1:13" ht="12.75">
      <c r="A40" s="125" t="s">
        <v>98</v>
      </c>
      <c r="B40" s="122">
        <v>46</v>
      </c>
      <c r="C40" s="126">
        <v>195061</v>
      </c>
      <c r="D40" s="126">
        <v>195054</v>
      </c>
      <c r="E40" s="177">
        <f t="shared" si="0"/>
        <v>1</v>
      </c>
      <c r="F40" s="89">
        <v>145901</v>
      </c>
      <c r="G40" s="89">
        <v>8774</v>
      </c>
      <c r="H40" s="89">
        <v>19802</v>
      </c>
      <c r="I40" s="89">
        <v>3160</v>
      </c>
      <c r="J40" s="89"/>
      <c r="K40" s="89">
        <v>1500</v>
      </c>
      <c r="L40" s="89">
        <v>9638</v>
      </c>
      <c r="M40" s="89">
        <f t="shared" si="1"/>
        <v>6279</v>
      </c>
    </row>
    <row r="41" spans="1:13" ht="12.75">
      <c r="A41" s="125" t="s">
        <v>99</v>
      </c>
      <c r="B41" s="122">
        <v>47</v>
      </c>
      <c r="C41" s="126">
        <v>229955</v>
      </c>
      <c r="D41" s="126">
        <v>229955</v>
      </c>
      <c r="E41" s="177">
        <f t="shared" si="0"/>
        <v>1</v>
      </c>
      <c r="F41" s="89">
        <v>149222</v>
      </c>
      <c r="G41" s="89">
        <v>10982</v>
      </c>
      <c r="H41" s="89">
        <v>24728</v>
      </c>
      <c r="I41" s="89">
        <v>3891</v>
      </c>
      <c r="J41" s="89">
        <v>24436</v>
      </c>
      <c r="K41" s="89">
        <v>2000</v>
      </c>
      <c r="L41" s="89"/>
      <c r="M41" s="89">
        <f t="shared" si="1"/>
        <v>14696</v>
      </c>
    </row>
    <row r="42" spans="1:13" ht="12.75">
      <c r="A42" s="125" t="s">
        <v>100</v>
      </c>
      <c r="B42" s="122">
        <v>48</v>
      </c>
      <c r="C42" s="126">
        <v>122030</v>
      </c>
      <c r="D42" s="126">
        <v>122027</v>
      </c>
      <c r="E42" s="177">
        <f t="shared" si="0"/>
        <v>1</v>
      </c>
      <c r="F42" s="89">
        <v>94524</v>
      </c>
      <c r="G42" s="89">
        <v>6940</v>
      </c>
      <c r="H42" s="89">
        <v>14526</v>
      </c>
      <c r="I42" s="89">
        <v>2302</v>
      </c>
      <c r="J42" s="89"/>
      <c r="K42" s="89"/>
      <c r="L42" s="89"/>
      <c r="M42" s="89">
        <f t="shared" si="1"/>
        <v>3735</v>
      </c>
    </row>
    <row r="43" spans="1:13" ht="12.75">
      <c r="A43" s="127" t="s">
        <v>3</v>
      </c>
      <c r="B43" s="89"/>
      <c r="C43" s="130">
        <f>SUM(C5:C42)</f>
        <v>4611618</v>
      </c>
      <c r="D43" s="130">
        <v>4592263</v>
      </c>
      <c r="E43" s="177">
        <f t="shared" si="0"/>
        <v>0.996</v>
      </c>
      <c r="F43" s="120">
        <f aca="true" t="shared" si="2" ref="F43:M43">SUM(F5:F42)</f>
        <v>3212753</v>
      </c>
      <c r="G43" s="120">
        <f t="shared" si="2"/>
        <v>222846</v>
      </c>
      <c r="H43" s="120">
        <f t="shared" si="2"/>
        <v>475888</v>
      </c>
      <c r="I43" s="120">
        <f t="shared" si="2"/>
        <v>74219</v>
      </c>
      <c r="J43" s="120">
        <f t="shared" si="2"/>
        <v>263586</v>
      </c>
      <c r="K43" s="120">
        <f t="shared" si="2"/>
        <v>14489</v>
      </c>
      <c r="L43" s="120">
        <f t="shared" si="2"/>
        <v>44998</v>
      </c>
      <c r="M43" s="120">
        <f t="shared" si="2"/>
        <v>751484</v>
      </c>
    </row>
    <row r="44" spans="1:12" ht="12.75">
      <c r="A44" s="93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ht="12.75">
      <c r="D45" s="50"/>
    </row>
  </sheetData>
  <printOptions/>
  <pageMargins left="0.75" right="0.75" top="0.55" bottom="0.33" header="0.5" footer="0.27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" sqref="L1"/>
    </sheetView>
  </sheetViews>
  <sheetFormatPr defaultColWidth="9.00390625" defaultRowHeight="12.75"/>
  <cols>
    <col min="1" max="1" width="18.00390625" style="0" customWidth="1"/>
    <col min="2" max="2" width="7.875" style="44" customWidth="1"/>
    <col min="3" max="3" width="8.375" style="0" customWidth="1"/>
    <col min="4" max="4" width="9.625" style="0" customWidth="1"/>
    <col min="5" max="5" width="7.75390625" style="0" customWidth="1"/>
    <col min="6" max="6" width="9.625" style="0" customWidth="1"/>
    <col min="7" max="7" width="10.125" style="0" customWidth="1"/>
    <col min="8" max="8" width="11.00390625" style="0" customWidth="1"/>
    <col min="9" max="9" width="10.75390625" style="0" customWidth="1"/>
    <col min="10" max="10" width="10.25390625" style="0" customWidth="1"/>
    <col min="11" max="11" width="7.625" style="0" customWidth="1"/>
    <col min="12" max="12" width="11.125" style="0" customWidth="1"/>
    <col min="13" max="13" width="6.75390625" style="0" customWidth="1"/>
  </cols>
  <sheetData>
    <row r="1" ht="12.75">
      <c r="L1" s="166" t="s">
        <v>144</v>
      </c>
    </row>
    <row r="2" spans="1:13" ht="24.75" customHeight="1">
      <c r="A2" s="124" t="s">
        <v>143</v>
      </c>
      <c r="B2" s="56"/>
      <c r="C2" s="56"/>
      <c r="D2" s="56"/>
      <c r="E2" s="56"/>
      <c r="F2" s="56"/>
      <c r="G2" s="56"/>
      <c r="H2" s="54"/>
      <c r="I2" s="54"/>
      <c r="J2" s="54"/>
      <c r="K2" s="54"/>
      <c r="L2" s="54"/>
      <c r="M2" s="54"/>
    </row>
    <row r="3" spans="1:13" ht="22.5" customHeight="1">
      <c r="A3" s="180" t="s">
        <v>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2" s="156" customFormat="1" ht="33.75">
      <c r="A4" s="152" t="s">
        <v>127</v>
      </c>
      <c r="B4" s="152" t="s">
        <v>128</v>
      </c>
      <c r="C4" s="155" t="s">
        <v>131</v>
      </c>
      <c r="D4" s="155" t="s">
        <v>132</v>
      </c>
      <c r="E4" s="153" t="s">
        <v>133</v>
      </c>
      <c r="F4" s="154" t="s">
        <v>44</v>
      </c>
      <c r="G4" s="152" t="s">
        <v>48</v>
      </c>
      <c r="H4" s="152" t="s">
        <v>23</v>
      </c>
      <c r="I4" s="152" t="s">
        <v>24</v>
      </c>
      <c r="J4" s="152" t="s">
        <v>25</v>
      </c>
      <c r="K4" s="152" t="s">
        <v>49</v>
      </c>
      <c r="L4" s="181" t="s">
        <v>134</v>
      </c>
    </row>
    <row r="5" spans="1:13" ht="12.75">
      <c r="A5" s="125" t="s">
        <v>82</v>
      </c>
      <c r="B5" s="122">
        <v>6</v>
      </c>
      <c r="C5" s="126">
        <v>132584</v>
      </c>
      <c r="D5" s="126">
        <v>132506</v>
      </c>
      <c r="E5" s="89">
        <f aca="true" t="shared" si="0" ref="E5:E34">D5/C5*100</f>
        <v>100</v>
      </c>
      <c r="F5" s="89">
        <v>93062</v>
      </c>
      <c r="G5" s="89">
        <v>5806</v>
      </c>
      <c r="H5" s="89">
        <v>14630</v>
      </c>
      <c r="I5" s="89">
        <v>2331</v>
      </c>
      <c r="J5" s="89">
        <v>4964</v>
      </c>
      <c r="K5" s="89">
        <v>600</v>
      </c>
      <c r="L5" s="89">
        <f>D5-SUM(F5:K5)</f>
        <v>11113</v>
      </c>
      <c r="M5" s="114"/>
    </row>
    <row r="6" spans="1:13" ht="12.75">
      <c r="A6" s="125" t="s">
        <v>54</v>
      </c>
      <c r="B6" s="122" t="s">
        <v>55</v>
      </c>
      <c r="C6" s="126">
        <v>48896</v>
      </c>
      <c r="D6" s="126">
        <v>48890</v>
      </c>
      <c r="E6" s="89">
        <f t="shared" si="0"/>
        <v>100</v>
      </c>
      <c r="F6" s="89">
        <v>37882</v>
      </c>
      <c r="G6" s="89">
        <v>2496</v>
      </c>
      <c r="H6" s="89">
        <v>5301</v>
      </c>
      <c r="I6" s="89">
        <v>928</v>
      </c>
      <c r="J6" s="89"/>
      <c r="K6" s="89"/>
      <c r="L6" s="89">
        <f aca="true" t="shared" si="1" ref="L6:L33">D6-SUM(F6:K6)</f>
        <v>2283</v>
      </c>
      <c r="M6" s="114"/>
    </row>
    <row r="7" spans="1:13" ht="12.75">
      <c r="A7" s="125" t="s">
        <v>91</v>
      </c>
      <c r="B7" s="122">
        <v>8</v>
      </c>
      <c r="C7" s="126">
        <v>125470</v>
      </c>
      <c r="D7" s="126">
        <v>123811</v>
      </c>
      <c r="E7" s="89">
        <f t="shared" si="0"/>
        <v>99</v>
      </c>
      <c r="F7" s="89">
        <v>82936</v>
      </c>
      <c r="G7" s="89">
        <v>4718</v>
      </c>
      <c r="H7" s="89">
        <v>12221</v>
      </c>
      <c r="I7" s="89">
        <v>2120</v>
      </c>
      <c r="J7" s="89">
        <v>13537</v>
      </c>
      <c r="K7" s="89"/>
      <c r="L7" s="89">
        <f t="shared" si="1"/>
        <v>8279</v>
      </c>
      <c r="M7" s="114"/>
    </row>
    <row r="8" spans="1:13" ht="12.75">
      <c r="A8" s="125" t="s">
        <v>6</v>
      </c>
      <c r="B8" s="122">
        <v>10</v>
      </c>
      <c r="C8" s="126">
        <v>181723</v>
      </c>
      <c r="D8" s="126">
        <v>181723</v>
      </c>
      <c r="E8" s="89">
        <f t="shared" si="0"/>
        <v>100</v>
      </c>
      <c r="F8" s="89">
        <v>120018</v>
      </c>
      <c r="G8" s="89">
        <v>8929</v>
      </c>
      <c r="H8" s="89">
        <v>21475</v>
      </c>
      <c r="I8" s="89">
        <v>3318</v>
      </c>
      <c r="J8" s="89">
        <v>16829</v>
      </c>
      <c r="K8" s="89"/>
      <c r="L8" s="89">
        <f t="shared" si="1"/>
        <v>11154</v>
      </c>
      <c r="M8" s="114"/>
    </row>
    <row r="9" spans="1:13" ht="12.75">
      <c r="A9" s="125" t="s">
        <v>92</v>
      </c>
      <c r="B9" s="122">
        <v>11</v>
      </c>
      <c r="C9" s="126">
        <v>79306</v>
      </c>
      <c r="D9" s="126">
        <v>79302</v>
      </c>
      <c r="E9" s="89">
        <f t="shared" si="0"/>
        <v>100</v>
      </c>
      <c r="F9" s="89">
        <v>58752</v>
      </c>
      <c r="G9" s="89">
        <v>4410</v>
      </c>
      <c r="H9" s="89">
        <v>10068</v>
      </c>
      <c r="I9" s="89">
        <v>1570</v>
      </c>
      <c r="J9" s="89"/>
      <c r="K9" s="89"/>
      <c r="L9" s="89">
        <f t="shared" si="1"/>
        <v>4502</v>
      </c>
      <c r="M9" s="114"/>
    </row>
    <row r="10" spans="1:13" ht="12.75">
      <c r="A10" s="125" t="s">
        <v>93</v>
      </c>
      <c r="B10" s="122">
        <v>12</v>
      </c>
      <c r="C10" s="126">
        <v>113020</v>
      </c>
      <c r="D10" s="126">
        <v>112829</v>
      </c>
      <c r="E10" s="89">
        <f t="shared" si="0"/>
        <v>100</v>
      </c>
      <c r="F10" s="89">
        <v>82298</v>
      </c>
      <c r="G10" s="89">
        <v>3619</v>
      </c>
      <c r="H10" s="89">
        <v>12633</v>
      </c>
      <c r="I10" s="89">
        <v>2114</v>
      </c>
      <c r="J10" s="89">
        <v>4077</v>
      </c>
      <c r="K10" s="89"/>
      <c r="L10" s="89">
        <f t="shared" si="1"/>
        <v>8088</v>
      </c>
      <c r="M10" s="114"/>
    </row>
    <row r="11" spans="1:13" ht="12.75">
      <c r="A11" s="125" t="s">
        <v>45</v>
      </c>
      <c r="B11" s="122">
        <v>13</v>
      </c>
      <c r="C11" s="126">
        <v>114503</v>
      </c>
      <c r="D11" s="126">
        <v>114210</v>
      </c>
      <c r="E11" s="89">
        <f t="shared" si="0"/>
        <v>100</v>
      </c>
      <c r="F11" s="89">
        <v>81233</v>
      </c>
      <c r="G11" s="89">
        <v>5045</v>
      </c>
      <c r="H11" s="89">
        <v>13417</v>
      </c>
      <c r="I11" s="89">
        <v>2086</v>
      </c>
      <c r="J11" s="89">
        <v>3496</v>
      </c>
      <c r="K11" s="89"/>
      <c r="L11" s="89">
        <f t="shared" si="1"/>
        <v>8933</v>
      </c>
      <c r="M11" s="114"/>
    </row>
    <row r="12" spans="1:13" ht="12.75">
      <c r="A12" s="125" t="s">
        <v>8</v>
      </c>
      <c r="B12" s="122">
        <v>16</v>
      </c>
      <c r="C12" s="126">
        <v>162440</v>
      </c>
      <c r="D12" s="126">
        <v>161554</v>
      </c>
      <c r="E12" s="89">
        <f t="shared" si="0"/>
        <v>99</v>
      </c>
      <c r="F12" s="89">
        <v>121232</v>
      </c>
      <c r="G12" s="89">
        <v>8099</v>
      </c>
      <c r="H12" s="89">
        <v>18170</v>
      </c>
      <c r="I12" s="89">
        <v>2930</v>
      </c>
      <c r="J12" s="89">
        <v>3000</v>
      </c>
      <c r="K12" s="89"/>
      <c r="L12" s="89">
        <f t="shared" si="1"/>
        <v>8123</v>
      </c>
      <c r="M12" s="114"/>
    </row>
    <row r="13" spans="1:13" ht="12.75">
      <c r="A13" s="125" t="s">
        <v>7</v>
      </c>
      <c r="B13" s="122">
        <v>17</v>
      </c>
      <c r="C13" s="126">
        <v>95254</v>
      </c>
      <c r="D13" s="126">
        <v>94589</v>
      </c>
      <c r="E13" s="89">
        <f t="shared" si="0"/>
        <v>99</v>
      </c>
      <c r="F13" s="89">
        <v>69043</v>
      </c>
      <c r="G13" s="89">
        <v>4615</v>
      </c>
      <c r="H13" s="89">
        <v>10582</v>
      </c>
      <c r="I13" s="89">
        <v>1654</v>
      </c>
      <c r="J13" s="89">
        <v>3497</v>
      </c>
      <c r="K13" s="89"/>
      <c r="L13" s="89">
        <f t="shared" si="1"/>
        <v>5198</v>
      </c>
      <c r="M13" s="114"/>
    </row>
    <row r="14" spans="1:13" ht="12.75">
      <c r="A14" s="125" t="s">
        <v>9</v>
      </c>
      <c r="B14" s="122">
        <v>18</v>
      </c>
      <c r="C14" s="126">
        <v>183300</v>
      </c>
      <c r="D14" s="126">
        <v>182679</v>
      </c>
      <c r="E14" s="89">
        <f t="shared" si="0"/>
        <v>100</v>
      </c>
      <c r="F14" s="89">
        <v>126911</v>
      </c>
      <c r="G14" s="89">
        <v>8278</v>
      </c>
      <c r="H14" s="89">
        <v>21798</v>
      </c>
      <c r="I14" s="89">
        <v>3401</v>
      </c>
      <c r="J14" s="89">
        <v>6000</v>
      </c>
      <c r="K14" s="89"/>
      <c r="L14" s="89">
        <f t="shared" si="1"/>
        <v>16291</v>
      </c>
      <c r="M14" s="114"/>
    </row>
    <row r="15" spans="1:13" ht="12.75">
      <c r="A15" s="125" t="s">
        <v>10</v>
      </c>
      <c r="B15" s="122">
        <v>20</v>
      </c>
      <c r="C15" s="126">
        <v>119520</v>
      </c>
      <c r="D15" s="126">
        <v>118884</v>
      </c>
      <c r="E15" s="89">
        <f t="shared" si="0"/>
        <v>99</v>
      </c>
      <c r="F15" s="89">
        <v>88321</v>
      </c>
      <c r="G15" s="89">
        <v>5326</v>
      </c>
      <c r="H15" s="89">
        <v>14161</v>
      </c>
      <c r="I15" s="89">
        <v>2243</v>
      </c>
      <c r="J15" s="89">
        <v>1090</v>
      </c>
      <c r="K15" s="89"/>
      <c r="L15" s="89">
        <f t="shared" si="1"/>
        <v>7743</v>
      </c>
      <c r="M15" s="114"/>
    </row>
    <row r="16" spans="1:13" ht="12.75">
      <c r="A16" s="125" t="s">
        <v>11</v>
      </c>
      <c r="B16" s="122">
        <v>21</v>
      </c>
      <c r="C16" s="126">
        <v>137996</v>
      </c>
      <c r="D16" s="126">
        <v>137297</v>
      </c>
      <c r="E16" s="89">
        <f t="shared" si="0"/>
        <v>99</v>
      </c>
      <c r="F16" s="89">
        <v>101029</v>
      </c>
      <c r="G16" s="89">
        <v>7503</v>
      </c>
      <c r="H16" s="89">
        <v>15755</v>
      </c>
      <c r="I16" s="89">
        <v>2508</v>
      </c>
      <c r="J16" s="89"/>
      <c r="K16" s="89"/>
      <c r="L16" s="89">
        <f t="shared" si="1"/>
        <v>10502</v>
      </c>
      <c r="M16" s="114"/>
    </row>
    <row r="17" spans="1:13" ht="12.75">
      <c r="A17" s="125" t="s">
        <v>12</v>
      </c>
      <c r="B17" s="122">
        <v>23</v>
      </c>
      <c r="C17" s="126">
        <v>129939</v>
      </c>
      <c r="D17" s="126">
        <v>129536</v>
      </c>
      <c r="E17" s="89">
        <f t="shared" si="0"/>
        <v>100</v>
      </c>
      <c r="F17" s="89">
        <v>89187</v>
      </c>
      <c r="G17" s="89">
        <v>6254</v>
      </c>
      <c r="H17" s="89">
        <v>15105</v>
      </c>
      <c r="I17" s="89">
        <v>2378</v>
      </c>
      <c r="J17" s="89">
        <v>6200</v>
      </c>
      <c r="K17" s="89"/>
      <c r="L17" s="89">
        <f t="shared" si="1"/>
        <v>10412</v>
      </c>
      <c r="M17" s="114"/>
    </row>
    <row r="18" spans="1:13" ht="12.75">
      <c r="A18" s="125" t="s">
        <v>13</v>
      </c>
      <c r="B18" s="122">
        <v>26</v>
      </c>
      <c r="C18" s="126">
        <v>110602</v>
      </c>
      <c r="D18" s="126">
        <v>110595</v>
      </c>
      <c r="E18" s="89">
        <f t="shared" si="0"/>
        <v>100</v>
      </c>
      <c r="F18" s="89">
        <v>82383</v>
      </c>
      <c r="G18" s="89">
        <v>6368</v>
      </c>
      <c r="H18" s="89">
        <v>13149</v>
      </c>
      <c r="I18" s="89">
        <v>2065</v>
      </c>
      <c r="J18" s="89"/>
      <c r="K18" s="89"/>
      <c r="L18" s="89">
        <f t="shared" si="1"/>
        <v>6630</v>
      </c>
      <c r="M18" s="114"/>
    </row>
    <row r="19" spans="1:13" ht="12.75">
      <c r="A19" s="125" t="s">
        <v>14</v>
      </c>
      <c r="B19" s="122">
        <v>28</v>
      </c>
      <c r="C19" s="126">
        <v>146874</v>
      </c>
      <c r="D19" s="126">
        <v>145918</v>
      </c>
      <c r="E19" s="89">
        <f t="shared" si="0"/>
        <v>99</v>
      </c>
      <c r="F19" s="89">
        <v>109276</v>
      </c>
      <c r="G19" s="89">
        <v>7513</v>
      </c>
      <c r="H19" s="89">
        <v>18492</v>
      </c>
      <c r="I19" s="89">
        <v>2886</v>
      </c>
      <c r="J19" s="89">
        <v>1218</v>
      </c>
      <c r="K19" s="89"/>
      <c r="L19" s="89">
        <f t="shared" si="1"/>
        <v>6533</v>
      </c>
      <c r="M19" s="114"/>
    </row>
    <row r="20" spans="1:13" ht="12.75">
      <c r="A20" s="125" t="s">
        <v>15</v>
      </c>
      <c r="B20" s="122">
        <v>29</v>
      </c>
      <c r="C20" s="126">
        <v>92537</v>
      </c>
      <c r="D20" s="126">
        <v>92504</v>
      </c>
      <c r="E20" s="89">
        <f t="shared" si="0"/>
        <v>100</v>
      </c>
      <c r="F20" s="89">
        <v>69006</v>
      </c>
      <c r="G20" s="89">
        <v>4775</v>
      </c>
      <c r="H20" s="89">
        <v>9846</v>
      </c>
      <c r="I20" s="89">
        <v>1721</v>
      </c>
      <c r="J20" s="89"/>
      <c r="K20" s="89"/>
      <c r="L20" s="89">
        <f t="shared" si="1"/>
        <v>7156</v>
      </c>
      <c r="M20" s="114"/>
    </row>
    <row r="21" spans="1:13" ht="12.75">
      <c r="A21" s="125" t="s">
        <v>94</v>
      </c>
      <c r="B21" s="122">
        <v>31</v>
      </c>
      <c r="C21" s="126">
        <v>144110</v>
      </c>
      <c r="D21" s="126">
        <v>143765</v>
      </c>
      <c r="E21" s="89">
        <f t="shared" si="0"/>
        <v>100</v>
      </c>
      <c r="F21" s="89">
        <v>92090</v>
      </c>
      <c r="G21" s="89">
        <v>6518</v>
      </c>
      <c r="H21" s="89">
        <v>18082</v>
      </c>
      <c r="I21" s="89">
        <v>2761</v>
      </c>
      <c r="J21" s="89">
        <v>13410</v>
      </c>
      <c r="K21" s="89"/>
      <c r="L21" s="89">
        <f t="shared" si="1"/>
        <v>10904</v>
      </c>
      <c r="M21" s="114"/>
    </row>
    <row r="22" spans="1:13" ht="12.75">
      <c r="A22" s="125" t="s">
        <v>16</v>
      </c>
      <c r="B22" s="122">
        <v>33</v>
      </c>
      <c r="C22" s="126">
        <v>141454</v>
      </c>
      <c r="D22" s="126">
        <v>141454</v>
      </c>
      <c r="E22" s="89">
        <f t="shared" si="0"/>
        <v>100</v>
      </c>
      <c r="F22" s="89">
        <v>100034</v>
      </c>
      <c r="G22" s="89">
        <v>7086</v>
      </c>
      <c r="H22" s="89">
        <v>21140</v>
      </c>
      <c r="I22" s="89">
        <v>2482</v>
      </c>
      <c r="J22" s="89"/>
      <c r="K22" s="89"/>
      <c r="L22" s="89">
        <f t="shared" si="1"/>
        <v>10712</v>
      </c>
      <c r="M22" s="114"/>
    </row>
    <row r="23" spans="1:13" ht="12.75">
      <c r="A23" s="125" t="s">
        <v>17</v>
      </c>
      <c r="B23" s="122">
        <v>34</v>
      </c>
      <c r="C23" s="126">
        <v>132261</v>
      </c>
      <c r="D23" s="126">
        <v>131762</v>
      </c>
      <c r="E23" s="89">
        <f t="shared" si="0"/>
        <v>100</v>
      </c>
      <c r="F23" s="89">
        <v>92712</v>
      </c>
      <c r="G23" s="89">
        <v>3765</v>
      </c>
      <c r="H23" s="89">
        <v>17614</v>
      </c>
      <c r="I23" s="89">
        <v>2164</v>
      </c>
      <c r="J23" s="89">
        <v>7973</v>
      </c>
      <c r="K23" s="89"/>
      <c r="L23" s="89">
        <f t="shared" si="1"/>
        <v>7534</v>
      </c>
      <c r="M23" s="114"/>
    </row>
    <row r="24" spans="1:13" ht="12.75">
      <c r="A24" s="125" t="s">
        <v>18</v>
      </c>
      <c r="B24" s="122">
        <v>35</v>
      </c>
      <c r="C24" s="126">
        <v>115031</v>
      </c>
      <c r="D24" s="126">
        <v>115028</v>
      </c>
      <c r="E24" s="89">
        <f t="shared" si="0"/>
        <v>100</v>
      </c>
      <c r="F24" s="89">
        <v>86484</v>
      </c>
      <c r="G24" s="89">
        <v>6232</v>
      </c>
      <c r="H24" s="89">
        <v>13550</v>
      </c>
      <c r="I24" s="89">
        <v>2178</v>
      </c>
      <c r="J24" s="89"/>
      <c r="K24" s="89"/>
      <c r="L24" s="89">
        <f t="shared" si="1"/>
        <v>6584</v>
      </c>
      <c r="M24" s="114"/>
    </row>
    <row r="25" spans="1:13" ht="12.75">
      <c r="A25" s="125" t="s">
        <v>20</v>
      </c>
      <c r="B25" s="122">
        <v>39</v>
      </c>
      <c r="C25" s="126">
        <v>173610</v>
      </c>
      <c r="D25" s="126">
        <v>173286</v>
      </c>
      <c r="E25" s="89">
        <f t="shared" si="0"/>
        <v>100</v>
      </c>
      <c r="F25" s="89">
        <v>127960</v>
      </c>
      <c r="G25" s="89">
        <v>9660</v>
      </c>
      <c r="H25" s="89">
        <v>22420</v>
      </c>
      <c r="I25" s="89">
        <v>3306</v>
      </c>
      <c r="J25" s="89"/>
      <c r="K25" s="89"/>
      <c r="L25" s="89">
        <f t="shared" si="1"/>
        <v>9940</v>
      </c>
      <c r="M25" s="114"/>
    </row>
    <row r="26" spans="1:13" ht="12.75">
      <c r="A26" s="125" t="s">
        <v>21</v>
      </c>
      <c r="B26" s="122">
        <v>40</v>
      </c>
      <c r="C26" s="126">
        <v>184286</v>
      </c>
      <c r="D26" s="126">
        <v>184274</v>
      </c>
      <c r="E26" s="89">
        <f t="shared" si="0"/>
        <v>100</v>
      </c>
      <c r="F26" s="89">
        <v>133564</v>
      </c>
      <c r="G26" s="89">
        <v>7533</v>
      </c>
      <c r="H26" s="89">
        <v>21497</v>
      </c>
      <c r="I26" s="89">
        <v>3408</v>
      </c>
      <c r="J26" s="89">
        <v>9200</v>
      </c>
      <c r="K26" s="89"/>
      <c r="L26" s="89">
        <f t="shared" si="1"/>
        <v>9072</v>
      </c>
      <c r="M26" s="114"/>
    </row>
    <row r="27" spans="1:13" ht="12.75">
      <c r="A27" s="125" t="s">
        <v>95</v>
      </c>
      <c r="B27" s="122">
        <v>42</v>
      </c>
      <c r="C27" s="126">
        <v>119978</v>
      </c>
      <c r="D27" s="126">
        <v>119172</v>
      </c>
      <c r="E27" s="89">
        <f t="shared" si="0"/>
        <v>99</v>
      </c>
      <c r="F27" s="89">
        <v>85218</v>
      </c>
      <c r="G27" s="89">
        <v>6336</v>
      </c>
      <c r="H27" s="89">
        <v>14074</v>
      </c>
      <c r="I27" s="89">
        <v>2210</v>
      </c>
      <c r="J27" s="89">
        <v>2117</v>
      </c>
      <c r="K27" s="89"/>
      <c r="L27" s="89">
        <f t="shared" si="1"/>
        <v>9217</v>
      </c>
      <c r="M27" s="114"/>
    </row>
    <row r="28" spans="1:13" ht="12.75">
      <c r="A28" s="125" t="s">
        <v>96</v>
      </c>
      <c r="B28" s="122">
        <v>43</v>
      </c>
      <c r="C28" s="126">
        <v>188532</v>
      </c>
      <c r="D28" s="126">
        <v>188227</v>
      </c>
      <c r="E28" s="89">
        <f t="shared" si="0"/>
        <v>100</v>
      </c>
      <c r="F28" s="89">
        <v>120331</v>
      </c>
      <c r="G28" s="89">
        <v>10340</v>
      </c>
      <c r="H28" s="89">
        <v>22557</v>
      </c>
      <c r="I28" s="89">
        <v>3522</v>
      </c>
      <c r="J28" s="89">
        <v>15872</v>
      </c>
      <c r="K28" s="89">
        <v>1500</v>
      </c>
      <c r="L28" s="89">
        <f t="shared" si="1"/>
        <v>14105</v>
      </c>
      <c r="M28" s="114"/>
    </row>
    <row r="29" spans="1:13" ht="12.75">
      <c r="A29" s="125" t="s">
        <v>97</v>
      </c>
      <c r="B29" s="122">
        <v>44</v>
      </c>
      <c r="C29" s="126">
        <v>121111</v>
      </c>
      <c r="D29" s="126">
        <v>121106</v>
      </c>
      <c r="E29" s="89">
        <f t="shared" si="0"/>
        <v>100</v>
      </c>
      <c r="F29" s="89">
        <v>87230</v>
      </c>
      <c r="G29" s="89">
        <v>6392</v>
      </c>
      <c r="H29" s="89">
        <v>16079</v>
      </c>
      <c r="I29" s="89">
        <v>2506</v>
      </c>
      <c r="J29" s="89">
        <v>2120</v>
      </c>
      <c r="K29" s="89"/>
      <c r="L29" s="89">
        <f t="shared" si="1"/>
        <v>6779</v>
      </c>
      <c r="M29" s="114"/>
    </row>
    <row r="30" spans="1:13" ht="12.75">
      <c r="A30" s="125" t="s">
        <v>126</v>
      </c>
      <c r="B30" s="122">
        <v>45</v>
      </c>
      <c r="C30" s="126">
        <v>274458</v>
      </c>
      <c r="D30" s="126">
        <v>273004</v>
      </c>
      <c r="E30" s="89">
        <f t="shared" si="0"/>
        <v>99</v>
      </c>
      <c r="F30" s="89">
        <v>204339</v>
      </c>
      <c r="G30" s="89">
        <v>12062</v>
      </c>
      <c r="H30" s="89">
        <v>32919</v>
      </c>
      <c r="I30" s="89">
        <v>5098</v>
      </c>
      <c r="J30" s="89">
        <v>3973</v>
      </c>
      <c r="K30" s="89"/>
      <c r="L30" s="89">
        <f t="shared" si="1"/>
        <v>14613</v>
      </c>
      <c r="M30" s="114"/>
    </row>
    <row r="31" spans="1:13" ht="12.75">
      <c r="A31" s="125" t="s">
        <v>98</v>
      </c>
      <c r="B31" s="122">
        <v>46</v>
      </c>
      <c r="C31" s="126">
        <v>175478</v>
      </c>
      <c r="D31" s="126">
        <v>175453</v>
      </c>
      <c r="E31" s="89">
        <f t="shared" si="0"/>
        <v>100</v>
      </c>
      <c r="F31" s="89">
        <v>130103</v>
      </c>
      <c r="G31" s="89">
        <v>9346</v>
      </c>
      <c r="H31" s="89">
        <v>21261</v>
      </c>
      <c r="I31" s="89">
        <v>3442</v>
      </c>
      <c r="J31" s="89"/>
      <c r="K31" s="89"/>
      <c r="L31" s="89">
        <f t="shared" si="1"/>
        <v>11301</v>
      </c>
      <c r="M31" s="114"/>
    </row>
    <row r="32" spans="1:13" ht="12.75">
      <c r="A32" s="125" t="s">
        <v>99</v>
      </c>
      <c r="B32" s="122">
        <v>47</v>
      </c>
      <c r="C32" s="126">
        <v>270737</v>
      </c>
      <c r="D32" s="126">
        <v>270602</v>
      </c>
      <c r="E32" s="89">
        <f t="shared" si="0"/>
        <v>100</v>
      </c>
      <c r="F32" s="89">
        <v>197021</v>
      </c>
      <c r="G32" s="89">
        <v>10620</v>
      </c>
      <c r="H32" s="89">
        <v>30076</v>
      </c>
      <c r="I32" s="89">
        <v>4736</v>
      </c>
      <c r="J32" s="89">
        <v>10476</v>
      </c>
      <c r="K32" s="89"/>
      <c r="L32" s="89">
        <f t="shared" si="1"/>
        <v>17673</v>
      </c>
      <c r="M32" s="114"/>
    </row>
    <row r="33" spans="1:13" ht="12.75">
      <c r="A33" s="125" t="s">
        <v>100</v>
      </c>
      <c r="B33" s="122">
        <v>48</v>
      </c>
      <c r="C33" s="126">
        <v>89319</v>
      </c>
      <c r="D33" s="126">
        <v>89299</v>
      </c>
      <c r="E33" s="89">
        <f t="shared" si="0"/>
        <v>100</v>
      </c>
      <c r="F33" s="89">
        <v>64728</v>
      </c>
      <c r="G33" s="89">
        <v>3897</v>
      </c>
      <c r="H33" s="89">
        <v>11481</v>
      </c>
      <c r="I33" s="89">
        <v>1779</v>
      </c>
      <c r="J33" s="89">
        <v>1775</v>
      </c>
      <c r="K33" s="89"/>
      <c r="L33" s="89">
        <f t="shared" si="1"/>
        <v>5639</v>
      </c>
      <c r="M33" s="114"/>
    </row>
    <row r="34" spans="1:13" s="51" customFormat="1" ht="12.75">
      <c r="A34" s="127" t="s">
        <v>3</v>
      </c>
      <c r="B34" s="89"/>
      <c r="C34" s="130">
        <f>SUM(C5:C33)</f>
        <v>4104329</v>
      </c>
      <c r="D34" s="130">
        <f>SUM(D5:D33)</f>
        <v>4093259</v>
      </c>
      <c r="E34" s="89">
        <f t="shared" si="0"/>
        <v>100</v>
      </c>
      <c r="F34" s="120">
        <f aca="true" t="shared" si="2" ref="F34:L34">SUM(F5:F33)</f>
        <v>2934383</v>
      </c>
      <c r="G34" s="120">
        <f t="shared" si="2"/>
        <v>193541</v>
      </c>
      <c r="H34" s="120">
        <f t="shared" si="2"/>
        <v>489553</v>
      </c>
      <c r="I34" s="120">
        <f t="shared" si="2"/>
        <v>75845</v>
      </c>
      <c r="J34" s="120">
        <f t="shared" si="2"/>
        <v>130824</v>
      </c>
      <c r="K34" s="120">
        <f t="shared" si="2"/>
        <v>2100</v>
      </c>
      <c r="L34" s="120">
        <f t="shared" si="2"/>
        <v>267013</v>
      </c>
      <c r="M34" s="60"/>
    </row>
    <row r="35" spans="1:13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8"/>
    </row>
    <row r="36" spans="1:13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77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3"/>
      <c r="B38" s="4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printOptions/>
  <pageMargins left="0.86" right="0.1968503937007874" top="0.96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00390625" defaultRowHeight="12.75"/>
  <cols>
    <col min="1" max="1" width="15.75390625" style="75" customWidth="1"/>
    <col min="2" max="2" width="7.375" style="75" customWidth="1"/>
    <col min="3" max="3" width="7.875" style="75" customWidth="1"/>
    <col min="4" max="4" width="6.00390625" style="75" customWidth="1"/>
    <col min="5" max="5" width="7.75390625" style="75" customWidth="1"/>
    <col min="6" max="6" width="6.875" style="75" customWidth="1"/>
    <col min="7" max="7" width="6.625" style="75" customWidth="1"/>
    <col min="8" max="8" width="5.125" style="75" customWidth="1"/>
    <col min="9" max="9" width="6.375" style="75" customWidth="1"/>
    <col min="10" max="10" width="8.00390625" style="75" customWidth="1"/>
    <col min="11" max="11" width="9.625" style="75" customWidth="1"/>
    <col min="12" max="12" width="10.375" style="75" customWidth="1"/>
    <col min="13" max="13" width="6.25390625" style="75" customWidth="1"/>
    <col min="14" max="14" width="5.75390625" style="75" customWidth="1"/>
    <col min="15" max="15" width="7.25390625" style="75" customWidth="1"/>
    <col min="16" max="16" width="5.875" style="75" customWidth="1"/>
    <col min="17" max="17" width="8.875" style="75" customWidth="1"/>
    <col min="18" max="18" width="7.125" style="75" customWidth="1"/>
    <col min="19" max="19" width="10.625" style="75" customWidth="1"/>
    <col min="20" max="20" width="6.125" style="75" customWidth="1"/>
    <col min="21" max="21" width="10.375" style="75" customWidth="1"/>
    <col min="22" max="22" width="10.875" style="75" customWidth="1"/>
    <col min="23" max="23" width="7.25390625" style="75" customWidth="1"/>
    <col min="24" max="24" width="7.00390625" style="75" customWidth="1"/>
    <col min="25" max="25" width="6.625" style="75" customWidth="1"/>
    <col min="26" max="26" width="7.125" style="75" customWidth="1"/>
    <col min="27" max="27" width="8.00390625" style="75" customWidth="1"/>
    <col min="28" max="28" width="6.375" style="75" customWidth="1"/>
    <col min="29" max="29" width="6.25390625" style="75" customWidth="1"/>
    <col min="30" max="16384" width="9.125" style="75" customWidth="1"/>
  </cols>
  <sheetData>
    <row r="1" spans="1:29" ht="15">
      <c r="A1" s="182"/>
      <c r="B1" s="183"/>
      <c r="C1" s="183"/>
      <c r="D1" s="183"/>
      <c r="E1" s="183"/>
      <c r="F1" s="183"/>
      <c r="G1" s="183"/>
      <c r="H1" s="183"/>
      <c r="I1" s="183"/>
      <c r="J1" s="72"/>
      <c r="K1" s="72"/>
      <c r="L1" s="72"/>
      <c r="M1" s="184"/>
      <c r="N1" s="184"/>
      <c r="O1" s="184"/>
      <c r="P1" s="184"/>
      <c r="Q1" s="184"/>
      <c r="R1" s="185" t="s">
        <v>146</v>
      </c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</row>
    <row r="2" spans="2:29" ht="15">
      <c r="B2" s="186"/>
      <c r="C2" s="183" t="s">
        <v>145</v>
      </c>
      <c r="D2" s="186"/>
      <c r="E2" s="186"/>
      <c r="F2" s="186"/>
      <c r="G2" s="186"/>
      <c r="H2" s="186"/>
      <c r="I2" s="186"/>
      <c r="J2" s="186"/>
      <c r="L2" s="186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29" ht="15" customHeight="1">
      <c r="A3" s="188"/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1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</row>
    <row r="4" spans="1:29" s="196" customFormat="1" ht="22.5">
      <c r="A4" s="319" t="s">
        <v>127</v>
      </c>
      <c r="B4" s="321" t="s">
        <v>26</v>
      </c>
      <c r="C4" s="331" t="s">
        <v>32</v>
      </c>
      <c r="D4" s="332"/>
      <c r="E4" s="332"/>
      <c r="F4" s="333"/>
      <c r="G4" s="331" t="s">
        <v>33</v>
      </c>
      <c r="H4" s="332"/>
      <c r="I4" s="332"/>
      <c r="J4" s="333"/>
      <c r="K4" s="193" t="s">
        <v>115</v>
      </c>
      <c r="L4" s="325" t="s">
        <v>37</v>
      </c>
      <c r="M4" s="326"/>
      <c r="N4" s="326"/>
      <c r="O4" s="326"/>
      <c r="P4" s="326"/>
      <c r="Q4" s="326"/>
      <c r="R4" s="327"/>
      <c r="S4" s="323" t="s">
        <v>83</v>
      </c>
      <c r="T4" s="324"/>
      <c r="U4" s="194" t="s">
        <v>121</v>
      </c>
      <c r="V4" s="194" t="s">
        <v>122</v>
      </c>
      <c r="W4" s="195" t="s">
        <v>85</v>
      </c>
      <c r="X4" s="328" t="s">
        <v>84</v>
      </c>
      <c r="Y4" s="329"/>
      <c r="Z4" s="329"/>
      <c r="AA4" s="329"/>
      <c r="AB4" s="329"/>
      <c r="AC4" s="330"/>
    </row>
    <row r="5" spans="1:29" s="204" customFormat="1" ht="22.5">
      <c r="A5" s="320"/>
      <c r="B5" s="322"/>
      <c r="C5" s="197" t="s">
        <v>28</v>
      </c>
      <c r="D5" s="198" t="s">
        <v>30</v>
      </c>
      <c r="E5" s="198" t="s">
        <v>29</v>
      </c>
      <c r="F5" s="198" t="s">
        <v>31</v>
      </c>
      <c r="G5" s="197" t="s">
        <v>3</v>
      </c>
      <c r="H5" s="198" t="s">
        <v>30</v>
      </c>
      <c r="I5" s="198" t="s">
        <v>34</v>
      </c>
      <c r="J5" s="198" t="s">
        <v>31</v>
      </c>
      <c r="K5" s="197" t="s">
        <v>35</v>
      </c>
      <c r="L5" s="199" t="s">
        <v>88</v>
      </c>
      <c r="M5" s="200" t="s">
        <v>116</v>
      </c>
      <c r="N5" s="200" t="s">
        <v>117</v>
      </c>
      <c r="O5" s="200" t="s">
        <v>118</v>
      </c>
      <c r="P5" s="200" t="s">
        <v>119</v>
      </c>
      <c r="Q5" s="200" t="s">
        <v>120</v>
      </c>
      <c r="R5" s="200" t="s">
        <v>36</v>
      </c>
      <c r="S5" s="201" t="s">
        <v>123</v>
      </c>
      <c r="T5" s="202" t="s">
        <v>38</v>
      </c>
      <c r="U5" s="201" t="s">
        <v>123</v>
      </c>
      <c r="V5" s="201" t="s">
        <v>123</v>
      </c>
      <c r="W5" s="197" t="s">
        <v>39</v>
      </c>
      <c r="X5" s="203" t="s">
        <v>3</v>
      </c>
      <c r="Y5" s="202" t="s">
        <v>43</v>
      </c>
      <c r="Z5" s="202" t="s">
        <v>40</v>
      </c>
      <c r="AA5" s="202" t="s">
        <v>46</v>
      </c>
      <c r="AB5" s="202" t="s">
        <v>41</v>
      </c>
      <c r="AC5" s="202" t="s">
        <v>47</v>
      </c>
    </row>
    <row r="6" spans="1:29" ht="12.75">
      <c r="A6" s="205" t="s">
        <v>50</v>
      </c>
      <c r="B6" s="206" t="s">
        <v>51</v>
      </c>
      <c r="C6" s="207">
        <v>604.42</v>
      </c>
      <c r="D6" s="209"/>
      <c r="E6" s="209"/>
      <c r="F6" s="209">
        <v>604.42</v>
      </c>
      <c r="G6" s="207">
        <v>22</v>
      </c>
      <c r="H6" s="209"/>
      <c r="I6" s="209"/>
      <c r="J6" s="209">
        <v>22</v>
      </c>
      <c r="K6" s="207">
        <v>71.42</v>
      </c>
      <c r="L6" s="209">
        <v>52.84</v>
      </c>
      <c r="M6" s="209">
        <v>1.8</v>
      </c>
      <c r="N6" s="209">
        <v>6.61</v>
      </c>
      <c r="O6" s="209">
        <v>20.1</v>
      </c>
      <c r="P6" s="209">
        <v>24.33</v>
      </c>
      <c r="Q6" s="207">
        <v>4.33</v>
      </c>
      <c r="R6" s="207">
        <v>14.25</v>
      </c>
      <c r="S6" s="209">
        <v>30</v>
      </c>
      <c r="T6" s="209">
        <v>3</v>
      </c>
      <c r="U6" s="209">
        <v>10</v>
      </c>
      <c r="V6" s="209">
        <v>20</v>
      </c>
      <c r="W6" s="210"/>
      <c r="X6" s="207">
        <v>14</v>
      </c>
      <c r="Y6" s="209">
        <v>14</v>
      </c>
      <c r="Z6" s="209"/>
      <c r="AA6" s="209"/>
      <c r="AB6" s="209"/>
      <c r="AC6" s="209"/>
    </row>
    <row r="7" spans="1:29" ht="12.75">
      <c r="A7" s="205" t="s">
        <v>90</v>
      </c>
      <c r="B7" s="206">
        <v>2</v>
      </c>
      <c r="C7" s="207">
        <v>344.33</v>
      </c>
      <c r="D7" s="209"/>
      <c r="E7" s="209">
        <v>13.33</v>
      </c>
      <c r="F7" s="209">
        <v>331</v>
      </c>
      <c r="G7" s="207">
        <v>12.68</v>
      </c>
      <c r="H7" s="209"/>
      <c r="I7" s="209">
        <v>0.68</v>
      </c>
      <c r="J7" s="209">
        <v>12</v>
      </c>
      <c r="K7" s="207">
        <v>47.69</v>
      </c>
      <c r="L7" s="209">
        <v>33.19</v>
      </c>
      <c r="M7" s="209">
        <v>0.94</v>
      </c>
      <c r="N7" s="209">
        <v>5.82</v>
      </c>
      <c r="O7" s="209">
        <v>19.68</v>
      </c>
      <c r="P7" s="209">
        <v>6.75</v>
      </c>
      <c r="Q7" s="207">
        <v>4</v>
      </c>
      <c r="R7" s="207">
        <v>10.5</v>
      </c>
      <c r="S7" s="209">
        <v>22</v>
      </c>
      <c r="T7" s="209">
        <v>3</v>
      </c>
      <c r="U7" s="209">
        <v>20</v>
      </c>
      <c r="V7" s="209">
        <v>10</v>
      </c>
      <c r="W7" s="207"/>
      <c r="X7" s="207">
        <v>130.67</v>
      </c>
      <c r="Y7" s="209">
        <v>12.67</v>
      </c>
      <c r="Z7" s="209">
        <v>85</v>
      </c>
      <c r="AA7" s="209">
        <v>9.33</v>
      </c>
      <c r="AB7" s="209">
        <v>17</v>
      </c>
      <c r="AC7" s="209">
        <v>6.67</v>
      </c>
    </row>
    <row r="8" spans="1:29" ht="12.75">
      <c r="A8" s="205" t="s">
        <v>52</v>
      </c>
      <c r="B8" s="206" t="s">
        <v>53</v>
      </c>
      <c r="C8" s="207">
        <v>259.4</v>
      </c>
      <c r="D8" s="209"/>
      <c r="E8" s="209"/>
      <c r="F8" s="209">
        <v>259.4</v>
      </c>
      <c r="G8" s="207">
        <v>12.66</v>
      </c>
      <c r="H8" s="209"/>
      <c r="I8" s="209"/>
      <c r="J8" s="209">
        <v>12.66</v>
      </c>
      <c r="K8" s="207">
        <v>54.86</v>
      </c>
      <c r="L8" s="209">
        <v>38.36</v>
      </c>
      <c r="M8" s="209">
        <v>2.52</v>
      </c>
      <c r="N8" s="209">
        <v>11.06</v>
      </c>
      <c r="O8" s="209">
        <v>15.23</v>
      </c>
      <c r="P8" s="209">
        <v>9.55</v>
      </c>
      <c r="Q8" s="207">
        <v>4.5</v>
      </c>
      <c r="R8" s="207">
        <v>12</v>
      </c>
      <c r="S8" s="209">
        <v>108</v>
      </c>
      <c r="T8" s="209">
        <v>10.6</v>
      </c>
      <c r="U8" s="209">
        <v>20</v>
      </c>
      <c r="V8" s="209">
        <v>20</v>
      </c>
      <c r="W8" s="207"/>
      <c r="X8" s="207">
        <v>60.6</v>
      </c>
      <c r="Y8" s="209">
        <v>13</v>
      </c>
      <c r="Z8" s="209">
        <v>26.8</v>
      </c>
      <c r="AA8" s="209">
        <v>12.1</v>
      </c>
      <c r="AB8" s="209">
        <v>4.7</v>
      </c>
      <c r="AC8" s="209">
        <v>4</v>
      </c>
    </row>
    <row r="9" spans="1:29" ht="12.75">
      <c r="A9" s="205" t="s">
        <v>5</v>
      </c>
      <c r="B9" s="206">
        <v>6</v>
      </c>
      <c r="C9" s="207">
        <v>686</v>
      </c>
      <c r="D9" s="209"/>
      <c r="E9" s="209">
        <v>686</v>
      </c>
      <c r="F9" s="209"/>
      <c r="G9" s="207">
        <v>29.7</v>
      </c>
      <c r="H9" s="209"/>
      <c r="I9" s="209">
        <v>29.7</v>
      </c>
      <c r="J9" s="209"/>
      <c r="K9" s="207">
        <v>81.05</v>
      </c>
      <c r="L9" s="209">
        <v>61.61</v>
      </c>
      <c r="M9" s="209">
        <v>3.67</v>
      </c>
      <c r="N9" s="209">
        <v>15.39</v>
      </c>
      <c r="O9" s="209">
        <v>22.06</v>
      </c>
      <c r="P9" s="209">
        <v>20.49</v>
      </c>
      <c r="Q9" s="207">
        <v>4.5</v>
      </c>
      <c r="R9" s="207">
        <v>14.94</v>
      </c>
      <c r="S9" s="209">
        <v>25.2</v>
      </c>
      <c r="T9" s="209">
        <v>7.5</v>
      </c>
      <c r="U9" s="209">
        <v>20</v>
      </c>
      <c r="V9" s="209">
        <v>5</v>
      </c>
      <c r="W9" s="207">
        <v>138</v>
      </c>
      <c r="X9" s="207">
        <v>255</v>
      </c>
      <c r="Y9" s="209">
        <v>29</v>
      </c>
      <c r="Z9" s="209">
        <v>185</v>
      </c>
      <c r="AA9" s="209">
        <v>31</v>
      </c>
      <c r="AB9" s="209"/>
      <c r="AC9" s="209">
        <v>10</v>
      </c>
    </row>
    <row r="10" spans="1:29" ht="12.75">
      <c r="A10" s="205" t="s">
        <v>54</v>
      </c>
      <c r="B10" s="206" t="s">
        <v>55</v>
      </c>
      <c r="C10" s="207">
        <v>476.38</v>
      </c>
      <c r="D10" s="209"/>
      <c r="E10" s="209"/>
      <c r="F10" s="209">
        <v>476.38</v>
      </c>
      <c r="G10" s="207">
        <v>19.5</v>
      </c>
      <c r="H10" s="209"/>
      <c r="I10" s="209"/>
      <c r="J10" s="209">
        <v>19.5</v>
      </c>
      <c r="K10" s="207">
        <v>68.83</v>
      </c>
      <c r="L10" s="209">
        <v>52.33</v>
      </c>
      <c r="M10" s="209">
        <v>4.51</v>
      </c>
      <c r="N10" s="209">
        <v>5.62</v>
      </c>
      <c r="O10" s="209">
        <v>13.17</v>
      </c>
      <c r="P10" s="209">
        <v>29.03</v>
      </c>
      <c r="Q10" s="207">
        <v>4.5</v>
      </c>
      <c r="R10" s="207">
        <v>12</v>
      </c>
      <c r="S10" s="209">
        <v>74.83</v>
      </c>
      <c r="T10" s="209">
        <v>11.33</v>
      </c>
      <c r="U10" s="209">
        <v>23</v>
      </c>
      <c r="V10" s="209">
        <v>20</v>
      </c>
      <c r="W10" s="207">
        <v>100</v>
      </c>
      <c r="X10" s="207">
        <v>76</v>
      </c>
      <c r="Y10" s="209">
        <v>17.5</v>
      </c>
      <c r="Z10" s="209">
        <v>20.5</v>
      </c>
      <c r="AA10" s="209">
        <v>19.5</v>
      </c>
      <c r="AB10" s="209">
        <v>17</v>
      </c>
      <c r="AC10" s="209">
        <v>1.5</v>
      </c>
    </row>
    <row r="11" spans="1:29" ht="12.75">
      <c r="A11" s="205" t="s">
        <v>91</v>
      </c>
      <c r="B11" s="206">
        <v>8</v>
      </c>
      <c r="C11" s="207">
        <v>433</v>
      </c>
      <c r="D11" s="209"/>
      <c r="E11" s="209">
        <v>239</v>
      </c>
      <c r="F11" s="209">
        <v>194</v>
      </c>
      <c r="G11" s="207">
        <v>21</v>
      </c>
      <c r="H11" s="209"/>
      <c r="I11" s="209">
        <v>12</v>
      </c>
      <c r="J11" s="209">
        <v>9</v>
      </c>
      <c r="K11" s="207">
        <v>70.02</v>
      </c>
      <c r="L11" s="209">
        <v>54.19</v>
      </c>
      <c r="M11" s="209">
        <v>2.67</v>
      </c>
      <c r="N11" s="209">
        <v>9.61</v>
      </c>
      <c r="O11" s="209">
        <v>23.88</v>
      </c>
      <c r="P11" s="209">
        <v>18.03</v>
      </c>
      <c r="Q11" s="207">
        <v>4.33</v>
      </c>
      <c r="R11" s="207">
        <v>11.5</v>
      </c>
      <c r="S11" s="209">
        <v>29</v>
      </c>
      <c r="T11" s="209">
        <v>3.67</v>
      </c>
      <c r="U11" s="209">
        <v>20</v>
      </c>
      <c r="V11" s="209">
        <v>20</v>
      </c>
      <c r="W11" s="207">
        <v>119.67</v>
      </c>
      <c r="X11" s="207">
        <v>221</v>
      </c>
      <c r="Y11" s="209">
        <v>21</v>
      </c>
      <c r="Z11" s="209">
        <v>172</v>
      </c>
      <c r="AA11" s="209"/>
      <c r="AB11" s="209">
        <v>5</v>
      </c>
      <c r="AC11" s="209">
        <v>23</v>
      </c>
    </row>
    <row r="12" spans="1:29" ht="12.75">
      <c r="A12" s="205" t="s">
        <v>110</v>
      </c>
      <c r="B12" s="206" t="s">
        <v>70</v>
      </c>
      <c r="C12" s="207">
        <v>21.33</v>
      </c>
      <c r="D12" s="209"/>
      <c r="E12" s="209"/>
      <c r="F12" s="209">
        <v>21.33</v>
      </c>
      <c r="G12" s="207">
        <v>1.33</v>
      </c>
      <c r="H12" s="209"/>
      <c r="I12" s="209"/>
      <c r="J12" s="209">
        <v>1.33</v>
      </c>
      <c r="K12" s="207">
        <v>10.91</v>
      </c>
      <c r="L12" s="209">
        <v>3.58</v>
      </c>
      <c r="M12" s="209">
        <v>0.22</v>
      </c>
      <c r="N12" s="209">
        <v>0.2</v>
      </c>
      <c r="O12" s="209">
        <v>1.61</v>
      </c>
      <c r="P12" s="209">
        <v>1.55</v>
      </c>
      <c r="Q12" s="207">
        <v>2.33</v>
      </c>
      <c r="R12" s="207">
        <v>5</v>
      </c>
      <c r="S12" s="209"/>
      <c r="T12" s="209"/>
      <c r="U12" s="209"/>
      <c r="V12" s="209"/>
      <c r="W12" s="207"/>
      <c r="X12" s="207">
        <v>17.99</v>
      </c>
      <c r="Y12" s="209">
        <v>1.33</v>
      </c>
      <c r="Z12" s="209">
        <v>6</v>
      </c>
      <c r="AA12" s="209">
        <v>4.66</v>
      </c>
      <c r="AB12" s="209">
        <v>6</v>
      </c>
      <c r="AC12" s="209"/>
    </row>
    <row r="13" spans="1:29" ht="12.75">
      <c r="A13" s="205" t="s">
        <v>6</v>
      </c>
      <c r="B13" s="206">
        <v>10</v>
      </c>
      <c r="C13" s="207">
        <v>618.15</v>
      </c>
      <c r="D13" s="209">
        <v>59.66</v>
      </c>
      <c r="E13" s="209">
        <v>558.49</v>
      </c>
      <c r="F13" s="209"/>
      <c r="G13" s="207">
        <v>28.3</v>
      </c>
      <c r="H13" s="209">
        <v>3</v>
      </c>
      <c r="I13" s="209">
        <v>25.3</v>
      </c>
      <c r="J13" s="209"/>
      <c r="K13" s="207">
        <v>95.96</v>
      </c>
      <c r="L13" s="209">
        <v>70.37</v>
      </c>
      <c r="M13" s="209">
        <v>2.26</v>
      </c>
      <c r="N13" s="209">
        <v>13.63</v>
      </c>
      <c r="O13" s="209">
        <v>23.82</v>
      </c>
      <c r="P13" s="209">
        <v>30.66</v>
      </c>
      <c r="Q13" s="207">
        <v>6</v>
      </c>
      <c r="R13" s="207">
        <v>19.59</v>
      </c>
      <c r="S13" s="209">
        <v>45.5</v>
      </c>
      <c r="T13" s="209">
        <v>6</v>
      </c>
      <c r="U13" s="209">
        <v>20.25</v>
      </c>
      <c r="V13" s="209"/>
      <c r="W13" s="207">
        <v>89.6</v>
      </c>
      <c r="X13" s="207">
        <v>202.1</v>
      </c>
      <c r="Y13" s="209">
        <v>20.92</v>
      </c>
      <c r="Z13" s="209">
        <v>121.1</v>
      </c>
      <c r="AA13" s="209">
        <v>41.75</v>
      </c>
      <c r="AB13" s="209">
        <v>4.5</v>
      </c>
      <c r="AC13" s="209">
        <v>13.83</v>
      </c>
    </row>
    <row r="14" spans="1:29" ht="12.75">
      <c r="A14" s="205" t="s">
        <v>92</v>
      </c>
      <c r="B14" s="206">
        <v>11</v>
      </c>
      <c r="C14" s="207">
        <v>421.66</v>
      </c>
      <c r="D14" s="209">
        <v>27.33</v>
      </c>
      <c r="E14" s="209">
        <v>196.33</v>
      </c>
      <c r="F14" s="209">
        <v>198</v>
      </c>
      <c r="G14" s="207">
        <v>21</v>
      </c>
      <c r="H14" s="209">
        <v>1.33</v>
      </c>
      <c r="I14" s="209">
        <v>10.67</v>
      </c>
      <c r="J14" s="209">
        <v>9</v>
      </c>
      <c r="K14" s="207">
        <v>65.23</v>
      </c>
      <c r="L14" s="209">
        <v>49.65</v>
      </c>
      <c r="M14" s="209">
        <v>4.25</v>
      </c>
      <c r="N14" s="209">
        <v>7.28</v>
      </c>
      <c r="O14" s="209">
        <v>22.41</v>
      </c>
      <c r="P14" s="209">
        <v>15.71</v>
      </c>
      <c r="Q14" s="207">
        <v>4.5</v>
      </c>
      <c r="R14" s="207">
        <v>11.08</v>
      </c>
      <c r="S14" s="209">
        <v>27.5</v>
      </c>
      <c r="T14" s="209">
        <v>3</v>
      </c>
      <c r="U14" s="209">
        <v>20</v>
      </c>
      <c r="V14" s="209">
        <v>16.67</v>
      </c>
      <c r="W14" s="207">
        <v>58.67</v>
      </c>
      <c r="X14" s="207">
        <v>143.66</v>
      </c>
      <c r="Y14" s="209">
        <v>19.67</v>
      </c>
      <c r="Z14" s="209">
        <v>89.83</v>
      </c>
      <c r="AA14" s="209">
        <v>26.5</v>
      </c>
      <c r="AB14" s="209"/>
      <c r="AC14" s="209">
        <v>7.66</v>
      </c>
    </row>
    <row r="15" spans="1:29" ht="12.75">
      <c r="A15" s="205" t="s">
        <v>93</v>
      </c>
      <c r="B15" s="206">
        <v>12</v>
      </c>
      <c r="C15" s="207">
        <v>868</v>
      </c>
      <c r="D15" s="209">
        <v>43.67</v>
      </c>
      <c r="E15" s="209">
        <v>497.33</v>
      </c>
      <c r="F15" s="209">
        <v>327</v>
      </c>
      <c r="G15" s="207">
        <v>36.67</v>
      </c>
      <c r="H15" s="209">
        <v>2</v>
      </c>
      <c r="I15" s="209">
        <v>21.67</v>
      </c>
      <c r="J15" s="209">
        <v>13</v>
      </c>
      <c r="K15" s="207">
        <v>103.09</v>
      </c>
      <c r="L15" s="209">
        <v>78.09</v>
      </c>
      <c r="M15" s="209">
        <v>2.98</v>
      </c>
      <c r="N15" s="209">
        <v>15.5</v>
      </c>
      <c r="O15" s="209">
        <v>33.28</v>
      </c>
      <c r="P15" s="209">
        <v>26.33</v>
      </c>
      <c r="Q15" s="207">
        <v>6.26</v>
      </c>
      <c r="R15" s="207">
        <v>18.74</v>
      </c>
      <c r="S15" s="209">
        <v>22</v>
      </c>
      <c r="T15" s="209">
        <v>2.33</v>
      </c>
      <c r="U15" s="209">
        <v>20</v>
      </c>
      <c r="V15" s="209">
        <v>20</v>
      </c>
      <c r="W15" s="207">
        <v>135</v>
      </c>
      <c r="X15" s="207">
        <v>307.01</v>
      </c>
      <c r="Y15" s="209">
        <v>37.67</v>
      </c>
      <c r="Z15" s="209">
        <v>227</v>
      </c>
      <c r="AA15" s="209">
        <v>16</v>
      </c>
      <c r="AB15" s="209">
        <v>9.67</v>
      </c>
      <c r="AC15" s="209">
        <v>16.67</v>
      </c>
    </row>
    <row r="16" spans="1:29" ht="12.75">
      <c r="A16" s="205" t="s">
        <v>45</v>
      </c>
      <c r="B16" s="206">
        <v>13</v>
      </c>
      <c r="C16" s="207">
        <v>288</v>
      </c>
      <c r="D16" s="209">
        <v>21.3</v>
      </c>
      <c r="E16" s="209">
        <v>266.7</v>
      </c>
      <c r="F16" s="209"/>
      <c r="G16" s="207">
        <v>15</v>
      </c>
      <c r="H16" s="209">
        <v>1</v>
      </c>
      <c r="I16" s="209">
        <v>14</v>
      </c>
      <c r="J16" s="209"/>
      <c r="K16" s="207">
        <v>50.97</v>
      </c>
      <c r="L16" s="209">
        <v>35.97</v>
      </c>
      <c r="M16" s="209">
        <v>5.06</v>
      </c>
      <c r="N16" s="209">
        <v>6.99</v>
      </c>
      <c r="O16" s="209">
        <v>10.11</v>
      </c>
      <c r="P16" s="209">
        <v>13.81</v>
      </c>
      <c r="Q16" s="207">
        <v>4</v>
      </c>
      <c r="R16" s="207">
        <v>11</v>
      </c>
      <c r="S16" s="209">
        <v>16.31</v>
      </c>
      <c r="T16" s="209">
        <v>15.19</v>
      </c>
      <c r="U16" s="209">
        <v>20</v>
      </c>
      <c r="V16" s="209"/>
      <c r="W16" s="207">
        <v>72</v>
      </c>
      <c r="X16" s="207">
        <v>138</v>
      </c>
      <c r="Y16" s="209">
        <v>13.67</v>
      </c>
      <c r="Z16" s="209">
        <v>71.67</v>
      </c>
      <c r="AA16" s="209">
        <v>20</v>
      </c>
      <c r="AB16" s="209">
        <v>27.33</v>
      </c>
      <c r="AC16" s="209">
        <v>5.33</v>
      </c>
    </row>
    <row r="17" spans="1:29" ht="12.75">
      <c r="A17" s="205" t="s">
        <v>102</v>
      </c>
      <c r="B17" s="206">
        <v>14</v>
      </c>
      <c r="C17" s="207">
        <v>313.33</v>
      </c>
      <c r="D17" s="209"/>
      <c r="E17" s="209">
        <v>164</v>
      </c>
      <c r="F17" s="209">
        <v>149.33</v>
      </c>
      <c r="G17" s="207">
        <v>12</v>
      </c>
      <c r="H17" s="209"/>
      <c r="I17" s="209">
        <v>6</v>
      </c>
      <c r="J17" s="209">
        <v>6</v>
      </c>
      <c r="K17" s="207">
        <v>57.06</v>
      </c>
      <c r="L17" s="209">
        <v>40.27</v>
      </c>
      <c r="M17" s="209">
        <v>4.01</v>
      </c>
      <c r="N17" s="209">
        <v>9.16</v>
      </c>
      <c r="O17" s="209">
        <v>19.53</v>
      </c>
      <c r="P17" s="209">
        <v>7.57</v>
      </c>
      <c r="Q17" s="207">
        <v>4.5</v>
      </c>
      <c r="R17" s="207">
        <v>12.29</v>
      </c>
      <c r="S17" s="209"/>
      <c r="T17" s="209"/>
      <c r="U17" s="209">
        <v>14</v>
      </c>
      <c r="V17" s="209">
        <v>13</v>
      </c>
      <c r="W17" s="207"/>
      <c r="X17" s="207">
        <v>269.33</v>
      </c>
      <c r="Y17" s="209">
        <v>12</v>
      </c>
      <c r="Z17" s="209">
        <v>216.33</v>
      </c>
      <c r="AA17" s="209">
        <v>6</v>
      </c>
      <c r="AB17" s="209">
        <v>2</v>
      </c>
      <c r="AC17" s="209">
        <v>33</v>
      </c>
    </row>
    <row r="18" spans="1:29" ht="12.75">
      <c r="A18" s="205" t="s">
        <v>8</v>
      </c>
      <c r="B18" s="206">
        <v>16</v>
      </c>
      <c r="C18" s="207">
        <v>392.32</v>
      </c>
      <c r="D18" s="209">
        <v>37.66</v>
      </c>
      <c r="E18" s="209">
        <v>354.66</v>
      </c>
      <c r="F18" s="209"/>
      <c r="G18" s="207">
        <v>18.66</v>
      </c>
      <c r="H18" s="209">
        <v>1.66</v>
      </c>
      <c r="I18" s="209">
        <v>17</v>
      </c>
      <c r="J18" s="209"/>
      <c r="K18" s="207">
        <v>55.78</v>
      </c>
      <c r="L18" s="209">
        <v>39.28</v>
      </c>
      <c r="M18" s="209">
        <v>0.33</v>
      </c>
      <c r="N18" s="209">
        <v>4.75</v>
      </c>
      <c r="O18" s="209">
        <v>19.34</v>
      </c>
      <c r="P18" s="209">
        <v>14.86</v>
      </c>
      <c r="Q18" s="207">
        <v>4.5</v>
      </c>
      <c r="R18" s="207">
        <v>12</v>
      </c>
      <c r="S18" s="212">
        <v>18</v>
      </c>
      <c r="T18" s="212">
        <v>2</v>
      </c>
      <c r="U18" s="212">
        <v>20</v>
      </c>
      <c r="V18" s="212"/>
      <c r="W18" s="207">
        <v>90.66</v>
      </c>
      <c r="X18" s="207">
        <v>214</v>
      </c>
      <c r="Y18" s="209">
        <v>18.66</v>
      </c>
      <c r="Z18" s="209">
        <v>160</v>
      </c>
      <c r="AA18" s="209">
        <v>12.67</v>
      </c>
      <c r="AB18" s="209">
        <v>5</v>
      </c>
      <c r="AC18" s="209">
        <v>17.67</v>
      </c>
    </row>
    <row r="19" spans="1:29" ht="12.75">
      <c r="A19" s="205" t="s">
        <v>7</v>
      </c>
      <c r="B19" s="206">
        <v>17</v>
      </c>
      <c r="C19" s="207">
        <v>496</v>
      </c>
      <c r="D19" s="209">
        <v>59</v>
      </c>
      <c r="E19" s="209">
        <v>437</v>
      </c>
      <c r="F19" s="209"/>
      <c r="G19" s="207">
        <v>19.99</v>
      </c>
      <c r="H19" s="209">
        <v>2.66</v>
      </c>
      <c r="I19" s="209">
        <v>17.33</v>
      </c>
      <c r="J19" s="209"/>
      <c r="K19" s="207">
        <v>58.68</v>
      </c>
      <c r="L19" s="209">
        <v>41.46</v>
      </c>
      <c r="M19" s="209">
        <v>4.52</v>
      </c>
      <c r="N19" s="209">
        <v>4.22</v>
      </c>
      <c r="O19" s="209">
        <v>14.51</v>
      </c>
      <c r="P19" s="209">
        <v>18.21</v>
      </c>
      <c r="Q19" s="207">
        <v>4</v>
      </c>
      <c r="R19" s="207">
        <v>13.22</v>
      </c>
      <c r="S19" s="212">
        <v>30.42</v>
      </c>
      <c r="T19" s="212">
        <v>5.83</v>
      </c>
      <c r="U19" s="212">
        <v>20</v>
      </c>
      <c r="V19" s="212"/>
      <c r="W19" s="207">
        <v>109</v>
      </c>
      <c r="X19" s="207">
        <v>178</v>
      </c>
      <c r="Y19" s="209">
        <v>17</v>
      </c>
      <c r="Z19" s="209">
        <v>122</v>
      </c>
      <c r="AA19" s="209">
        <v>32</v>
      </c>
      <c r="AB19" s="209">
        <v>5</v>
      </c>
      <c r="AC19" s="209">
        <v>2</v>
      </c>
    </row>
    <row r="20" spans="1:29" ht="12.75">
      <c r="A20" s="205" t="s">
        <v>9</v>
      </c>
      <c r="B20" s="206">
        <v>18</v>
      </c>
      <c r="C20" s="207">
        <v>802</v>
      </c>
      <c r="D20" s="209"/>
      <c r="E20" s="209">
        <v>802</v>
      </c>
      <c r="F20" s="209"/>
      <c r="G20" s="207">
        <v>31</v>
      </c>
      <c r="H20" s="209"/>
      <c r="I20" s="209">
        <v>31</v>
      </c>
      <c r="J20" s="209"/>
      <c r="K20" s="207">
        <v>90.27</v>
      </c>
      <c r="L20" s="209">
        <v>65.44</v>
      </c>
      <c r="M20" s="209">
        <v>1.97</v>
      </c>
      <c r="N20" s="209">
        <v>10.24</v>
      </c>
      <c r="O20" s="209">
        <v>27.4</v>
      </c>
      <c r="P20" s="209">
        <v>25.83</v>
      </c>
      <c r="Q20" s="207">
        <v>4.5</v>
      </c>
      <c r="R20" s="207">
        <v>20.33</v>
      </c>
      <c r="S20" s="212">
        <v>7</v>
      </c>
      <c r="T20" s="212">
        <v>1</v>
      </c>
      <c r="U20" s="212">
        <v>20</v>
      </c>
      <c r="V20" s="212"/>
      <c r="W20" s="207">
        <v>168</v>
      </c>
      <c r="X20" s="207">
        <v>317</v>
      </c>
      <c r="Y20" s="209">
        <v>31</v>
      </c>
      <c r="Z20" s="209">
        <v>271</v>
      </c>
      <c r="AA20" s="209">
        <v>10</v>
      </c>
      <c r="AB20" s="209"/>
      <c r="AC20" s="209">
        <v>5</v>
      </c>
    </row>
    <row r="21" spans="1:29" ht="12.75">
      <c r="A21" s="205" t="s">
        <v>108</v>
      </c>
      <c r="B21" s="206" t="s">
        <v>56</v>
      </c>
      <c r="C21" s="207">
        <v>358.67</v>
      </c>
      <c r="D21" s="209"/>
      <c r="E21" s="209"/>
      <c r="F21" s="209">
        <v>358.67</v>
      </c>
      <c r="G21" s="207">
        <v>13.67</v>
      </c>
      <c r="H21" s="209"/>
      <c r="I21" s="209"/>
      <c r="J21" s="209">
        <v>13.67</v>
      </c>
      <c r="K21" s="207">
        <v>55.28</v>
      </c>
      <c r="L21" s="209">
        <v>39.95</v>
      </c>
      <c r="M21" s="209">
        <v>2.38</v>
      </c>
      <c r="N21" s="209">
        <v>8.37</v>
      </c>
      <c r="O21" s="209">
        <v>14.67</v>
      </c>
      <c r="P21" s="209">
        <v>14.53</v>
      </c>
      <c r="Q21" s="207">
        <v>4</v>
      </c>
      <c r="R21" s="207">
        <v>11.33</v>
      </c>
      <c r="S21" s="209">
        <v>57.67</v>
      </c>
      <c r="T21" s="209">
        <v>6.34</v>
      </c>
      <c r="U21" s="209">
        <v>10</v>
      </c>
      <c r="V21" s="209">
        <v>10</v>
      </c>
      <c r="W21" s="207"/>
      <c r="X21" s="207">
        <v>116</v>
      </c>
      <c r="Y21" s="209">
        <v>15</v>
      </c>
      <c r="Z21" s="209">
        <v>72</v>
      </c>
      <c r="AA21" s="209">
        <v>20</v>
      </c>
      <c r="AB21" s="209">
        <v>3</v>
      </c>
      <c r="AC21" s="209">
        <v>6</v>
      </c>
    </row>
    <row r="22" spans="1:29" ht="12.75">
      <c r="A22" s="205" t="s">
        <v>10</v>
      </c>
      <c r="B22" s="206">
        <v>20</v>
      </c>
      <c r="C22" s="207">
        <v>506</v>
      </c>
      <c r="D22" s="209">
        <v>28</v>
      </c>
      <c r="E22" s="209">
        <v>478</v>
      </c>
      <c r="F22" s="209"/>
      <c r="G22" s="207">
        <v>20</v>
      </c>
      <c r="H22" s="209">
        <v>1</v>
      </c>
      <c r="I22" s="209">
        <v>19</v>
      </c>
      <c r="J22" s="209"/>
      <c r="K22" s="207">
        <v>55.65</v>
      </c>
      <c r="L22" s="209">
        <v>39.94</v>
      </c>
      <c r="M22" s="209">
        <v>3.15</v>
      </c>
      <c r="N22" s="209">
        <v>9.59</v>
      </c>
      <c r="O22" s="209">
        <v>17.12</v>
      </c>
      <c r="P22" s="209">
        <v>10.08</v>
      </c>
      <c r="Q22" s="207">
        <v>4.38</v>
      </c>
      <c r="R22" s="207">
        <v>11.33</v>
      </c>
      <c r="S22" s="209"/>
      <c r="T22" s="209"/>
      <c r="U22" s="209">
        <v>20</v>
      </c>
      <c r="V22" s="209"/>
      <c r="W22" s="207">
        <v>142</v>
      </c>
      <c r="X22" s="207">
        <v>153</v>
      </c>
      <c r="Y22" s="209">
        <v>21</v>
      </c>
      <c r="Z22" s="209">
        <v>122</v>
      </c>
      <c r="AA22" s="209">
        <v>9</v>
      </c>
      <c r="AB22" s="209">
        <v>1</v>
      </c>
      <c r="AC22" s="209"/>
    </row>
    <row r="23" spans="1:29" ht="12.75">
      <c r="A23" s="205" t="s">
        <v>11</v>
      </c>
      <c r="B23" s="206">
        <v>21</v>
      </c>
      <c r="C23" s="207">
        <v>464</v>
      </c>
      <c r="D23" s="209">
        <v>25</v>
      </c>
      <c r="E23" s="209">
        <v>439</v>
      </c>
      <c r="F23" s="209"/>
      <c r="G23" s="207">
        <v>20</v>
      </c>
      <c r="H23" s="209">
        <v>1</v>
      </c>
      <c r="I23" s="209">
        <v>19</v>
      </c>
      <c r="J23" s="209"/>
      <c r="K23" s="207">
        <v>61.59</v>
      </c>
      <c r="L23" s="209">
        <v>41.59</v>
      </c>
      <c r="M23" s="209">
        <v>2.22</v>
      </c>
      <c r="N23" s="209">
        <v>5.96</v>
      </c>
      <c r="O23" s="209">
        <v>18.05</v>
      </c>
      <c r="P23" s="209">
        <v>15.36</v>
      </c>
      <c r="Q23" s="207">
        <v>4.5</v>
      </c>
      <c r="R23" s="207">
        <v>15.5</v>
      </c>
      <c r="S23" s="209">
        <v>9.3</v>
      </c>
      <c r="T23" s="209">
        <v>2</v>
      </c>
      <c r="U23" s="209">
        <v>20</v>
      </c>
      <c r="V23" s="209"/>
      <c r="W23" s="207">
        <v>187</v>
      </c>
      <c r="X23" s="207">
        <v>211</v>
      </c>
      <c r="Y23" s="209">
        <v>18</v>
      </c>
      <c r="Z23" s="209">
        <v>165</v>
      </c>
      <c r="AA23" s="209">
        <v>18</v>
      </c>
      <c r="AB23" s="209"/>
      <c r="AC23" s="209">
        <v>10</v>
      </c>
    </row>
    <row r="24" spans="1:29" ht="12.75">
      <c r="A24" s="205" t="s">
        <v>12</v>
      </c>
      <c r="B24" s="206">
        <v>23</v>
      </c>
      <c r="C24" s="207">
        <v>323.33</v>
      </c>
      <c r="D24" s="209">
        <v>36</v>
      </c>
      <c r="E24" s="209">
        <v>287.33</v>
      </c>
      <c r="F24" s="209"/>
      <c r="G24" s="207">
        <v>14.98</v>
      </c>
      <c r="H24" s="209">
        <v>1.66</v>
      </c>
      <c r="I24" s="209">
        <v>13.32</v>
      </c>
      <c r="J24" s="209"/>
      <c r="K24" s="207">
        <v>50.41</v>
      </c>
      <c r="L24" s="209">
        <v>33.45</v>
      </c>
      <c r="M24" s="209">
        <v>1.5</v>
      </c>
      <c r="N24" s="209">
        <v>2.89</v>
      </c>
      <c r="O24" s="209">
        <v>22.63</v>
      </c>
      <c r="P24" s="209">
        <v>6.43</v>
      </c>
      <c r="Q24" s="207">
        <v>4</v>
      </c>
      <c r="R24" s="207">
        <v>12.96</v>
      </c>
      <c r="S24" s="209">
        <v>23.75</v>
      </c>
      <c r="T24" s="209">
        <v>2.79</v>
      </c>
      <c r="U24" s="209">
        <v>20</v>
      </c>
      <c r="V24" s="209"/>
      <c r="W24" s="207">
        <v>84</v>
      </c>
      <c r="X24" s="207">
        <v>144</v>
      </c>
      <c r="Y24" s="209">
        <v>15</v>
      </c>
      <c r="Z24" s="209">
        <v>93</v>
      </c>
      <c r="AA24" s="209">
        <v>30</v>
      </c>
      <c r="AB24" s="209">
        <v>1</v>
      </c>
      <c r="AC24" s="209">
        <v>5</v>
      </c>
    </row>
    <row r="25" spans="1:29" ht="12.75">
      <c r="A25" s="205" t="s">
        <v>13</v>
      </c>
      <c r="B25" s="206">
        <v>26</v>
      </c>
      <c r="C25" s="207">
        <v>306.33</v>
      </c>
      <c r="D25" s="209">
        <v>35.33</v>
      </c>
      <c r="E25" s="209">
        <v>271</v>
      </c>
      <c r="F25" s="209"/>
      <c r="G25" s="207">
        <v>15</v>
      </c>
      <c r="H25" s="209">
        <v>2</v>
      </c>
      <c r="I25" s="209">
        <v>13</v>
      </c>
      <c r="J25" s="209"/>
      <c r="K25" s="207">
        <v>49.39</v>
      </c>
      <c r="L25" s="209">
        <v>31.64</v>
      </c>
      <c r="M25" s="209">
        <v>0.89</v>
      </c>
      <c r="N25" s="209">
        <v>5.77</v>
      </c>
      <c r="O25" s="209">
        <v>12.85</v>
      </c>
      <c r="P25" s="209">
        <v>12.13</v>
      </c>
      <c r="Q25" s="207">
        <v>4</v>
      </c>
      <c r="R25" s="207">
        <v>13.75</v>
      </c>
      <c r="S25" s="209">
        <v>14.67</v>
      </c>
      <c r="T25" s="209">
        <v>3</v>
      </c>
      <c r="U25" s="209">
        <v>20</v>
      </c>
      <c r="V25" s="209"/>
      <c r="W25" s="207">
        <v>104.33</v>
      </c>
      <c r="X25" s="207">
        <v>154.67</v>
      </c>
      <c r="Y25" s="209">
        <v>11.67</v>
      </c>
      <c r="Z25" s="209">
        <v>109.33</v>
      </c>
      <c r="AA25" s="209">
        <v>19.67</v>
      </c>
      <c r="AB25" s="209">
        <v>10.67</v>
      </c>
      <c r="AC25" s="209">
        <v>3.33</v>
      </c>
    </row>
    <row r="26" spans="1:29" ht="12.75">
      <c r="A26" s="205" t="s">
        <v>57</v>
      </c>
      <c r="B26" s="206" t="s">
        <v>58</v>
      </c>
      <c r="C26" s="207">
        <v>419</v>
      </c>
      <c r="D26" s="209"/>
      <c r="E26" s="209"/>
      <c r="F26" s="209">
        <v>419</v>
      </c>
      <c r="G26" s="207">
        <v>15</v>
      </c>
      <c r="H26" s="209"/>
      <c r="I26" s="209"/>
      <c r="J26" s="209">
        <v>15</v>
      </c>
      <c r="K26" s="207">
        <v>53.53</v>
      </c>
      <c r="L26" s="209">
        <v>39.53</v>
      </c>
      <c r="M26" s="209">
        <v>2.84</v>
      </c>
      <c r="N26" s="209">
        <v>7.11</v>
      </c>
      <c r="O26" s="209">
        <v>6.72</v>
      </c>
      <c r="P26" s="209">
        <v>22.86</v>
      </c>
      <c r="Q26" s="207">
        <v>4</v>
      </c>
      <c r="R26" s="207">
        <v>10</v>
      </c>
      <c r="S26" s="209">
        <v>35</v>
      </c>
      <c r="T26" s="209">
        <v>4</v>
      </c>
      <c r="U26" s="209">
        <v>20</v>
      </c>
      <c r="V26" s="209">
        <v>10</v>
      </c>
      <c r="W26" s="207"/>
      <c r="X26" s="207">
        <v>97.34</v>
      </c>
      <c r="Y26" s="209">
        <v>15</v>
      </c>
      <c r="Z26" s="209">
        <v>75.67</v>
      </c>
      <c r="AA26" s="209">
        <v>6.67</v>
      </c>
      <c r="AB26" s="209"/>
      <c r="AC26" s="209"/>
    </row>
    <row r="27" spans="1:29" ht="12.75">
      <c r="A27" s="205" t="s">
        <v>14</v>
      </c>
      <c r="B27" s="206">
        <v>28</v>
      </c>
      <c r="C27" s="207">
        <v>252.8</v>
      </c>
      <c r="D27" s="209"/>
      <c r="E27" s="209">
        <v>252.8</v>
      </c>
      <c r="F27" s="209"/>
      <c r="G27" s="207">
        <v>13.4</v>
      </c>
      <c r="H27" s="209"/>
      <c r="I27" s="209">
        <v>13.4</v>
      </c>
      <c r="J27" s="209"/>
      <c r="K27" s="207">
        <v>59.66</v>
      </c>
      <c r="L27" s="209">
        <v>41.66</v>
      </c>
      <c r="M27" s="209">
        <v>3.5</v>
      </c>
      <c r="N27" s="209">
        <v>9.78</v>
      </c>
      <c r="O27" s="209">
        <v>12.02</v>
      </c>
      <c r="P27" s="209">
        <v>16.36</v>
      </c>
      <c r="Q27" s="207">
        <v>4</v>
      </c>
      <c r="R27" s="207">
        <v>14</v>
      </c>
      <c r="S27" s="209">
        <v>18.33</v>
      </c>
      <c r="T27" s="209">
        <v>2.7</v>
      </c>
      <c r="U27" s="209">
        <v>20</v>
      </c>
      <c r="V27" s="209"/>
      <c r="W27" s="207">
        <v>93.2</v>
      </c>
      <c r="X27" s="207">
        <v>158.8</v>
      </c>
      <c r="Y27" s="209">
        <v>12.6</v>
      </c>
      <c r="Z27" s="209">
        <v>129.8</v>
      </c>
      <c r="AA27" s="209">
        <v>9.6</v>
      </c>
      <c r="AB27" s="209"/>
      <c r="AC27" s="209">
        <v>6.8</v>
      </c>
    </row>
    <row r="28" spans="1:29" ht="12.75">
      <c r="A28" s="205" t="s">
        <v>15</v>
      </c>
      <c r="B28" s="206">
        <v>29</v>
      </c>
      <c r="C28" s="207">
        <v>399.33</v>
      </c>
      <c r="D28" s="209">
        <v>38.58</v>
      </c>
      <c r="E28" s="209">
        <v>360.75</v>
      </c>
      <c r="F28" s="209"/>
      <c r="G28" s="207">
        <v>18.66</v>
      </c>
      <c r="H28" s="209">
        <v>2</v>
      </c>
      <c r="I28" s="209">
        <v>16.66</v>
      </c>
      <c r="J28" s="209"/>
      <c r="K28" s="207">
        <v>57.5</v>
      </c>
      <c r="L28" s="209">
        <v>39.25</v>
      </c>
      <c r="M28" s="209">
        <v>1.04</v>
      </c>
      <c r="N28" s="209">
        <v>8.31</v>
      </c>
      <c r="O28" s="209">
        <v>11.44</v>
      </c>
      <c r="P28" s="209">
        <v>18.46</v>
      </c>
      <c r="Q28" s="207">
        <v>4</v>
      </c>
      <c r="R28" s="207">
        <v>14.25</v>
      </c>
      <c r="S28" s="209">
        <v>8.66</v>
      </c>
      <c r="T28" s="209">
        <v>1.33</v>
      </c>
      <c r="U28" s="209">
        <v>20</v>
      </c>
      <c r="V28" s="209"/>
      <c r="W28" s="207">
        <v>72</v>
      </c>
      <c r="X28" s="207">
        <v>173</v>
      </c>
      <c r="Y28" s="209">
        <v>20</v>
      </c>
      <c r="Z28" s="209">
        <v>91</v>
      </c>
      <c r="AA28" s="209">
        <v>45</v>
      </c>
      <c r="AB28" s="209">
        <v>7</v>
      </c>
      <c r="AC28" s="209">
        <v>10</v>
      </c>
    </row>
    <row r="29" spans="1:29" ht="12.75">
      <c r="A29" s="205" t="s">
        <v>94</v>
      </c>
      <c r="B29" s="206">
        <v>31</v>
      </c>
      <c r="C29" s="207">
        <v>1156</v>
      </c>
      <c r="D29" s="209">
        <v>61</v>
      </c>
      <c r="E29" s="209">
        <v>671</v>
      </c>
      <c r="F29" s="209">
        <v>424</v>
      </c>
      <c r="G29" s="207">
        <v>46</v>
      </c>
      <c r="H29" s="209">
        <v>2</v>
      </c>
      <c r="I29" s="209">
        <v>28</v>
      </c>
      <c r="J29" s="209">
        <v>16</v>
      </c>
      <c r="K29" s="207">
        <v>141.26</v>
      </c>
      <c r="L29" s="209">
        <v>101.26</v>
      </c>
      <c r="M29" s="209">
        <v>3.54</v>
      </c>
      <c r="N29" s="209">
        <v>9.43</v>
      </c>
      <c r="O29" s="209">
        <v>41.71</v>
      </c>
      <c r="P29" s="209">
        <v>46.58</v>
      </c>
      <c r="Q29" s="207">
        <v>7</v>
      </c>
      <c r="R29" s="207">
        <v>33</v>
      </c>
      <c r="S29" s="209">
        <v>61</v>
      </c>
      <c r="T29" s="209">
        <v>10</v>
      </c>
      <c r="U29" s="209">
        <v>20</v>
      </c>
      <c r="V29" s="209">
        <v>20</v>
      </c>
      <c r="W29" s="207">
        <v>147</v>
      </c>
      <c r="X29" s="207">
        <v>383</v>
      </c>
      <c r="Y29" s="209">
        <v>47</v>
      </c>
      <c r="Z29" s="209">
        <v>229</v>
      </c>
      <c r="AA29" s="209">
        <v>33</v>
      </c>
      <c r="AB29" s="209">
        <v>48</v>
      </c>
      <c r="AC29" s="209">
        <v>26</v>
      </c>
    </row>
    <row r="30" spans="1:29" ht="12.75">
      <c r="A30" s="205" t="s">
        <v>16</v>
      </c>
      <c r="B30" s="206">
        <v>33</v>
      </c>
      <c r="C30" s="207">
        <v>643</v>
      </c>
      <c r="D30" s="209"/>
      <c r="E30" s="209">
        <v>643</v>
      </c>
      <c r="F30" s="209"/>
      <c r="G30" s="207">
        <v>27</v>
      </c>
      <c r="H30" s="209"/>
      <c r="I30" s="209">
        <v>27</v>
      </c>
      <c r="J30" s="209"/>
      <c r="K30" s="207">
        <v>74.68</v>
      </c>
      <c r="L30" s="209">
        <v>55.43</v>
      </c>
      <c r="M30" s="209">
        <v>3.05</v>
      </c>
      <c r="N30" s="209">
        <v>11.93</v>
      </c>
      <c r="O30" s="209">
        <v>11.38</v>
      </c>
      <c r="P30" s="209">
        <v>29.07</v>
      </c>
      <c r="Q30" s="207">
        <v>5</v>
      </c>
      <c r="R30" s="207">
        <v>14.25</v>
      </c>
      <c r="S30" s="209">
        <v>35</v>
      </c>
      <c r="T30" s="209">
        <v>5</v>
      </c>
      <c r="U30" s="209">
        <v>20</v>
      </c>
      <c r="V30" s="209">
        <v>2</v>
      </c>
      <c r="W30" s="207">
        <v>141</v>
      </c>
      <c r="X30" s="207">
        <v>278</v>
      </c>
      <c r="Y30" s="209">
        <v>26</v>
      </c>
      <c r="Z30" s="209">
        <v>192</v>
      </c>
      <c r="AA30" s="209">
        <v>59</v>
      </c>
      <c r="AB30" s="209"/>
      <c r="AC30" s="209">
        <v>1</v>
      </c>
    </row>
    <row r="31" spans="1:29" ht="12.75">
      <c r="A31" s="205" t="s">
        <v>17</v>
      </c>
      <c r="B31" s="206">
        <v>34</v>
      </c>
      <c r="C31" s="207">
        <v>250</v>
      </c>
      <c r="D31" s="209">
        <v>27.33</v>
      </c>
      <c r="E31" s="209">
        <v>222.67</v>
      </c>
      <c r="F31" s="209"/>
      <c r="G31" s="207">
        <v>14.67</v>
      </c>
      <c r="H31" s="209">
        <v>1.67</v>
      </c>
      <c r="I31" s="209">
        <v>13</v>
      </c>
      <c r="J31" s="209"/>
      <c r="K31" s="207">
        <v>57.64</v>
      </c>
      <c r="L31" s="209">
        <v>41.64</v>
      </c>
      <c r="M31" s="209">
        <v>2.91</v>
      </c>
      <c r="N31" s="209">
        <v>3.7</v>
      </c>
      <c r="O31" s="209">
        <v>21.98</v>
      </c>
      <c r="P31" s="209">
        <v>13.05</v>
      </c>
      <c r="Q31" s="207">
        <v>4</v>
      </c>
      <c r="R31" s="207">
        <v>12</v>
      </c>
      <c r="S31" s="209"/>
      <c r="T31" s="209"/>
      <c r="U31" s="209">
        <v>10</v>
      </c>
      <c r="V31" s="209"/>
      <c r="W31" s="207">
        <v>89.67</v>
      </c>
      <c r="X31" s="207">
        <v>136.68</v>
      </c>
      <c r="Y31" s="209">
        <v>12.79</v>
      </c>
      <c r="Z31" s="209">
        <v>98.58</v>
      </c>
      <c r="AA31" s="209">
        <v>17.55</v>
      </c>
      <c r="AB31" s="209">
        <v>2.09</v>
      </c>
      <c r="AC31" s="209">
        <v>5.67</v>
      </c>
    </row>
    <row r="32" spans="1:29" ht="12.75">
      <c r="A32" s="205" t="s">
        <v>18</v>
      </c>
      <c r="B32" s="206">
        <v>35</v>
      </c>
      <c r="C32" s="207">
        <v>368</v>
      </c>
      <c r="D32" s="209">
        <v>46</v>
      </c>
      <c r="E32" s="209">
        <v>322</v>
      </c>
      <c r="F32" s="209"/>
      <c r="G32" s="207">
        <v>17</v>
      </c>
      <c r="H32" s="209">
        <v>2</v>
      </c>
      <c r="I32" s="209">
        <v>15</v>
      </c>
      <c r="J32" s="209"/>
      <c r="K32" s="207">
        <v>60.22</v>
      </c>
      <c r="L32" s="209">
        <v>43.47</v>
      </c>
      <c r="M32" s="209">
        <v>1.48</v>
      </c>
      <c r="N32" s="209">
        <v>11.21</v>
      </c>
      <c r="O32" s="209">
        <v>20.25</v>
      </c>
      <c r="P32" s="209">
        <v>10.53</v>
      </c>
      <c r="Q32" s="207">
        <v>5</v>
      </c>
      <c r="R32" s="207">
        <v>11.75</v>
      </c>
      <c r="S32" s="209">
        <v>66.66</v>
      </c>
      <c r="T32" s="209">
        <v>30.33</v>
      </c>
      <c r="U32" s="209">
        <v>20</v>
      </c>
      <c r="V32" s="209"/>
      <c r="W32" s="207">
        <v>108</v>
      </c>
      <c r="X32" s="207">
        <v>186</v>
      </c>
      <c r="Y32" s="209">
        <v>15</v>
      </c>
      <c r="Z32" s="209">
        <v>117</v>
      </c>
      <c r="AA32" s="209">
        <v>29</v>
      </c>
      <c r="AB32" s="209">
        <v>20</v>
      </c>
      <c r="AC32" s="209">
        <v>5</v>
      </c>
    </row>
    <row r="33" spans="1:29" ht="12.75">
      <c r="A33" s="205" t="s">
        <v>109</v>
      </c>
      <c r="B33" s="206" t="s">
        <v>61</v>
      </c>
      <c r="C33" s="207">
        <v>445.5</v>
      </c>
      <c r="D33" s="209"/>
      <c r="E33" s="209"/>
      <c r="F33" s="209">
        <v>445.5</v>
      </c>
      <c r="G33" s="207">
        <v>16.67</v>
      </c>
      <c r="H33" s="209"/>
      <c r="I33" s="209"/>
      <c r="J33" s="209">
        <v>16.67</v>
      </c>
      <c r="K33" s="207">
        <v>49.76</v>
      </c>
      <c r="L33" s="209">
        <v>40.51</v>
      </c>
      <c r="M33" s="209">
        <v>1.49</v>
      </c>
      <c r="N33" s="209">
        <v>11.57</v>
      </c>
      <c r="O33" s="209">
        <v>19.02</v>
      </c>
      <c r="P33" s="209">
        <v>8.43</v>
      </c>
      <c r="Q33" s="207">
        <v>1.5</v>
      </c>
      <c r="R33" s="207">
        <v>7.75</v>
      </c>
      <c r="S33" s="212">
        <v>17.33</v>
      </c>
      <c r="T33" s="212">
        <v>2</v>
      </c>
      <c r="U33" s="212">
        <v>20</v>
      </c>
      <c r="V33" s="212"/>
      <c r="W33" s="207"/>
      <c r="X33" s="207">
        <v>195.5</v>
      </c>
      <c r="Y33" s="209">
        <v>14.9</v>
      </c>
      <c r="Z33" s="209">
        <v>135.9</v>
      </c>
      <c r="AA33" s="209">
        <v>19</v>
      </c>
      <c r="AB33" s="209">
        <v>4.8</v>
      </c>
      <c r="AC33" s="209">
        <v>20.9</v>
      </c>
    </row>
    <row r="34" spans="1:29" ht="12.75">
      <c r="A34" s="205" t="s">
        <v>19</v>
      </c>
      <c r="B34" s="206">
        <v>37</v>
      </c>
      <c r="C34" s="207">
        <v>122</v>
      </c>
      <c r="D34" s="209">
        <v>15</v>
      </c>
      <c r="E34" s="209">
        <v>107</v>
      </c>
      <c r="F34" s="209"/>
      <c r="G34" s="207">
        <v>7</v>
      </c>
      <c r="H34" s="209">
        <v>1</v>
      </c>
      <c r="I34" s="209">
        <v>6</v>
      </c>
      <c r="J34" s="209"/>
      <c r="K34" s="207">
        <v>22.03</v>
      </c>
      <c r="L34" s="209">
        <v>14.62</v>
      </c>
      <c r="M34" s="209">
        <v>0</v>
      </c>
      <c r="N34" s="209">
        <v>7.03</v>
      </c>
      <c r="O34" s="209">
        <v>2.51</v>
      </c>
      <c r="P34" s="209">
        <v>5.08</v>
      </c>
      <c r="Q34" s="207">
        <v>3.33</v>
      </c>
      <c r="R34" s="207">
        <v>4.08</v>
      </c>
      <c r="S34" s="212">
        <v>6</v>
      </c>
      <c r="T34" s="212">
        <v>1</v>
      </c>
      <c r="U34" s="212">
        <v>10</v>
      </c>
      <c r="V34" s="212"/>
      <c r="W34" s="207">
        <v>30</v>
      </c>
      <c r="X34" s="207">
        <v>26</v>
      </c>
      <c r="Y34" s="209">
        <v>7</v>
      </c>
      <c r="Z34" s="209"/>
      <c r="AA34" s="209">
        <v>19</v>
      </c>
      <c r="AB34" s="209"/>
      <c r="AC34" s="209"/>
    </row>
    <row r="35" spans="1:29" ht="12.75">
      <c r="A35" s="205" t="s">
        <v>20</v>
      </c>
      <c r="B35" s="206">
        <v>39</v>
      </c>
      <c r="C35" s="207">
        <v>620</v>
      </c>
      <c r="D35" s="209"/>
      <c r="E35" s="209">
        <v>620</v>
      </c>
      <c r="F35" s="209"/>
      <c r="G35" s="207">
        <v>27</v>
      </c>
      <c r="H35" s="209"/>
      <c r="I35" s="209">
        <v>27</v>
      </c>
      <c r="J35" s="209"/>
      <c r="K35" s="207">
        <v>79.89</v>
      </c>
      <c r="L35" s="209">
        <v>56.54</v>
      </c>
      <c r="M35" s="209">
        <v>1.41</v>
      </c>
      <c r="N35" s="209">
        <v>9.95</v>
      </c>
      <c r="O35" s="209">
        <v>19.89</v>
      </c>
      <c r="P35" s="209">
        <v>25.29</v>
      </c>
      <c r="Q35" s="207">
        <v>5.35</v>
      </c>
      <c r="R35" s="207">
        <v>18</v>
      </c>
      <c r="S35" s="212">
        <v>16</v>
      </c>
      <c r="T35" s="212">
        <v>2</v>
      </c>
      <c r="U35" s="212">
        <v>20</v>
      </c>
      <c r="V35" s="212"/>
      <c r="W35" s="207">
        <v>183</v>
      </c>
      <c r="X35" s="207">
        <v>239</v>
      </c>
      <c r="Y35" s="209">
        <v>27</v>
      </c>
      <c r="Z35" s="209">
        <v>178</v>
      </c>
      <c r="AA35" s="209">
        <v>21</v>
      </c>
      <c r="AB35" s="209">
        <v>4</v>
      </c>
      <c r="AC35" s="209">
        <v>9</v>
      </c>
    </row>
    <row r="36" spans="1:29" ht="12.75">
      <c r="A36" s="205" t="s">
        <v>21</v>
      </c>
      <c r="B36" s="206">
        <v>40</v>
      </c>
      <c r="C36" s="207">
        <v>845</v>
      </c>
      <c r="D36" s="209">
        <v>77</v>
      </c>
      <c r="E36" s="209">
        <v>768</v>
      </c>
      <c r="F36" s="209"/>
      <c r="G36" s="207">
        <v>35</v>
      </c>
      <c r="H36" s="209">
        <v>3</v>
      </c>
      <c r="I36" s="209">
        <v>32</v>
      </c>
      <c r="J36" s="209"/>
      <c r="K36" s="207">
        <v>95.2</v>
      </c>
      <c r="L36" s="209">
        <v>69.7</v>
      </c>
      <c r="M36" s="209">
        <v>3.2</v>
      </c>
      <c r="N36" s="209">
        <v>12.15</v>
      </c>
      <c r="O36" s="209">
        <v>21.95</v>
      </c>
      <c r="P36" s="209">
        <v>32.4</v>
      </c>
      <c r="Q36" s="207">
        <v>6</v>
      </c>
      <c r="R36" s="207">
        <v>19.5</v>
      </c>
      <c r="S36" s="212">
        <v>40</v>
      </c>
      <c r="T36" s="212">
        <v>6</v>
      </c>
      <c r="U36" s="212"/>
      <c r="V36" s="212"/>
      <c r="W36" s="207">
        <v>168</v>
      </c>
      <c r="X36" s="207">
        <v>292</v>
      </c>
      <c r="Y36" s="209">
        <v>37</v>
      </c>
      <c r="Z36" s="209">
        <v>203</v>
      </c>
      <c r="AA36" s="209">
        <v>24</v>
      </c>
      <c r="AB36" s="209"/>
      <c r="AC36" s="209">
        <v>28</v>
      </c>
    </row>
    <row r="37" spans="1:29" ht="12.75">
      <c r="A37" s="205" t="s">
        <v>111</v>
      </c>
      <c r="B37" s="206" t="s">
        <v>75</v>
      </c>
      <c r="C37" s="207">
        <v>409.7</v>
      </c>
      <c r="D37" s="209"/>
      <c r="E37" s="209"/>
      <c r="F37" s="209">
        <v>409.7</v>
      </c>
      <c r="G37" s="207">
        <v>15.7</v>
      </c>
      <c r="H37" s="209"/>
      <c r="I37" s="209"/>
      <c r="J37" s="209">
        <v>15.7</v>
      </c>
      <c r="K37" s="207">
        <v>55.67</v>
      </c>
      <c r="L37" s="209">
        <v>41.87</v>
      </c>
      <c r="M37" s="209">
        <v>4.26</v>
      </c>
      <c r="N37" s="209">
        <v>15.51</v>
      </c>
      <c r="O37" s="209">
        <v>15.61</v>
      </c>
      <c r="P37" s="209">
        <v>6.49</v>
      </c>
      <c r="Q37" s="207">
        <v>2.75</v>
      </c>
      <c r="R37" s="207">
        <v>11.05</v>
      </c>
      <c r="S37" s="212">
        <v>70.8</v>
      </c>
      <c r="T37" s="212">
        <v>10.3</v>
      </c>
      <c r="U37" s="212">
        <v>0.35</v>
      </c>
      <c r="V37" s="212">
        <v>1</v>
      </c>
      <c r="W37" s="207"/>
      <c r="X37" s="207">
        <v>120.4</v>
      </c>
      <c r="Y37" s="209">
        <v>15.7</v>
      </c>
      <c r="Z37" s="209">
        <v>51.7</v>
      </c>
      <c r="AA37" s="209">
        <v>37</v>
      </c>
      <c r="AB37" s="209"/>
      <c r="AC37" s="209">
        <v>16</v>
      </c>
    </row>
    <row r="38" spans="1:29" ht="12.75">
      <c r="A38" s="205" t="s">
        <v>95</v>
      </c>
      <c r="B38" s="206">
        <v>42</v>
      </c>
      <c r="C38" s="207">
        <v>723</v>
      </c>
      <c r="D38" s="209">
        <v>36</v>
      </c>
      <c r="E38" s="209">
        <v>354</v>
      </c>
      <c r="F38" s="209">
        <v>333</v>
      </c>
      <c r="G38" s="207">
        <v>32</v>
      </c>
      <c r="H38" s="209">
        <v>1</v>
      </c>
      <c r="I38" s="209">
        <v>17</v>
      </c>
      <c r="J38" s="209">
        <v>14</v>
      </c>
      <c r="K38" s="207">
        <v>102.43</v>
      </c>
      <c r="L38" s="209">
        <v>75.43</v>
      </c>
      <c r="M38" s="209">
        <v>3.29</v>
      </c>
      <c r="N38" s="209">
        <v>14.51</v>
      </c>
      <c r="O38" s="209">
        <v>30.6</v>
      </c>
      <c r="P38" s="209">
        <v>27.03</v>
      </c>
      <c r="Q38" s="207">
        <v>5.92</v>
      </c>
      <c r="R38" s="207">
        <v>21.08</v>
      </c>
      <c r="S38" s="212">
        <v>40</v>
      </c>
      <c r="T38" s="212">
        <v>5</v>
      </c>
      <c r="U38" s="212">
        <v>40</v>
      </c>
      <c r="V38" s="212">
        <v>10</v>
      </c>
      <c r="W38" s="207">
        <v>120</v>
      </c>
      <c r="X38" s="207">
        <v>198</v>
      </c>
      <c r="Y38" s="209">
        <v>31</v>
      </c>
      <c r="Z38" s="209">
        <v>141</v>
      </c>
      <c r="AA38" s="209">
        <v>18</v>
      </c>
      <c r="AB38" s="209"/>
      <c r="AC38" s="209">
        <v>8</v>
      </c>
    </row>
    <row r="39" spans="1:29" ht="12.75">
      <c r="A39" s="205" t="s">
        <v>96</v>
      </c>
      <c r="B39" s="206">
        <v>43</v>
      </c>
      <c r="C39" s="207">
        <v>776</v>
      </c>
      <c r="D39" s="209">
        <v>32</v>
      </c>
      <c r="E39" s="209">
        <v>397</v>
      </c>
      <c r="F39" s="209">
        <v>347</v>
      </c>
      <c r="G39" s="207">
        <v>33.32</v>
      </c>
      <c r="H39" s="209">
        <v>1.33</v>
      </c>
      <c r="I39" s="209">
        <v>17.33</v>
      </c>
      <c r="J39" s="209">
        <v>14.66</v>
      </c>
      <c r="K39" s="207">
        <v>113.67</v>
      </c>
      <c r="L39" s="209">
        <v>79</v>
      </c>
      <c r="M39" s="209">
        <v>2.09</v>
      </c>
      <c r="N39" s="209">
        <v>5.12</v>
      </c>
      <c r="O39" s="209">
        <v>29.06</v>
      </c>
      <c r="P39" s="209">
        <v>42.73</v>
      </c>
      <c r="Q39" s="207">
        <v>6.59</v>
      </c>
      <c r="R39" s="207">
        <v>28.08</v>
      </c>
      <c r="S39" s="212">
        <v>34.36</v>
      </c>
      <c r="T39" s="212">
        <v>9</v>
      </c>
      <c r="U39" s="212">
        <v>40</v>
      </c>
      <c r="V39" s="212">
        <v>20</v>
      </c>
      <c r="W39" s="207">
        <v>113</v>
      </c>
      <c r="X39" s="207">
        <v>226</v>
      </c>
      <c r="Y39" s="209">
        <v>32</v>
      </c>
      <c r="Z39" s="209">
        <v>146</v>
      </c>
      <c r="AA39" s="209">
        <v>41</v>
      </c>
      <c r="AB39" s="209">
        <v>1</v>
      </c>
      <c r="AC39" s="209">
        <v>6</v>
      </c>
    </row>
    <row r="40" spans="1:29" ht="12.75">
      <c r="A40" s="205" t="s">
        <v>97</v>
      </c>
      <c r="B40" s="206">
        <v>44</v>
      </c>
      <c r="C40" s="207">
        <v>629.66</v>
      </c>
      <c r="D40" s="209"/>
      <c r="E40" s="209">
        <v>150.33</v>
      </c>
      <c r="F40" s="209">
        <v>479.33</v>
      </c>
      <c r="G40" s="207">
        <v>25.66</v>
      </c>
      <c r="H40" s="209"/>
      <c r="I40" s="209">
        <v>7.66</v>
      </c>
      <c r="J40" s="209">
        <v>18</v>
      </c>
      <c r="K40" s="207">
        <v>77.97</v>
      </c>
      <c r="L40" s="209">
        <v>58.22</v>
      </c>
      <c r="M40" s="209">
        <v>4.74</v>
      </c>
      <c r="N40" s="209">
        <v>6.24</v>
      </c>
      <c r="O40" s="209">
        <v>24.94</v>
      </c>
      <c r="P40" s="209">
        <v>22.3</v>
      </c>
      <c r="Q40" s="207">
        <v>5.25</v>
      </c>
      <c r="R40" s="207">
        <v>14.5</v>
      </c>
      <c r="S40" s="212">
        <v>30.75</v>
      </c>
      <c r="T40" s="212">
        <v>4.75</v>
      </c>
      <c r="U40" s="212">
        <v>20</v>
      </c>
      <c r="V40" s="212">
        <v>20</v>
      </c>
      <c r="W40" s="207">
        <v>71.66</v>
      </c>
      <c r="X40" s="207">
        <v>154.34</v>
      </c>
      <c r="Y40" s="209">
        <v>25.34</v>
      </c>
      <c r="Z40" s="209">
        <v>109.66</v>
      </c>
      <c r="AA40" s="209">
        <v>16</v>
      </c>
      <c r="AB40" s="209"/>
      <c r="AC40" s="209">
        <v>3.34</v>
      </c>
    </row>
    <row r="41" spans="1:29" ht="12.75">
      <c r="A41" s="205" t="s">
        <v>126</v>
      </c>
      <c r="B41" s="206">
        <v>45</v>
      </c>
      <c r="C41" s="207">
        <v>284</v>
      </c>
      <c r="D41" s="209">
        <v>64</v>
      </c>
      <c r="E41" s="209">
        <v>220</v>
      </c>
      <c r="F41" s="209"/>
      <c r="G41" s="207">
        <v>16</v>
      </c>
      <c r="H41" s="209">
        <v>3</v>
      </c>
      <c r="I41" s="209">
        <v>13</v>
      </c>
      <c r="J41" s="209"/>
      <c r="K41" s="207">
        <v>42.5</v>
      </c>
      <c r="L41" s="209">
        <v>27.68</v>
      </c>
      <c r="M41" s="209">
        <v>0.66</v>
      </c>
      <c r="N41" s="209">
        <v>2.44</v>
      </c>
      <c r="O41" s="209">
        <v>13.36</v>
      </c>
      <c r="P41" s="209">
        <v>11.22</v>
      </c>
      <c r="Q41" s="207">
        <v>4.42</v>
      </c>
      <c r="R41" s="207">
        <v>10.4</v>
      </c>
      <c r="S41" s="212"/>
      <c r="T41" s="212"/>
      <c r="U41" s="212">
        <v>15</v>
      </c>
      <c r="V41" s="212"/>
      <c r="W41" s="207">
        <v>212.33</v>
      </c>
      <c r="X41" s="207">
        <v>216.33</v>
      </c>
      <c r="Y41" s="209">
        <v>9</v>
      </c>
      <c r="Z41" s="209">
        <v>203</v>
      </c>
      <c r="AA41" s="209">
        <v>4.33</v>
      </c>
      <c r="AB41" s="209"/>
      <c r="AC41" s="209"/>
    </row>
    <row r="42" spans="1:29" ht="12.75">
      <c r="A42" s="205" t="s">
        <v>98</v>
      </c>
      <c r="B42" s="206">
        <v>46</v>
      </c>
      <c r="C42" s="207">
        <v>801.82</v>
      </c>
      <c r="D42" s="209">
        <v>46.17</v>
      </c>
      <c r="E42" s="209">
        <v>449.4</v>
      </c>
      <c r="F42" s="209">
        <v>306.25</v>
      </c>
      <c r="G42" s="207">
        <v>33.34</v>
      </c>
      <c r="H42" s="209">
        <v>2</v>
      </c>
      <c r="I42" s="209">
        <v>18.67</v>
      </c>
      <c r="J42" s="209">
        <v>12.67</v>
      </c>
      <c r="K42" s="207">
        <v>96.43</v>
      </c>
      <c r="L42" s="209">
        <v>73.26</v>
      </c>
      <c r="M42" s="209">
        <v>2.02</v>
      </c>
      <c r="N42" s="209">
        <v>10.06</v>
      </c>
      <c r="O42" s="209">
        <v>31.66</v>
      </c>
      <c r="P42" s="209">
        <v>29.52</v>
      </c>
      <c r="Q42" s="207">
        <v>5.73</v>
      </c>
      <c r="R42" s="207">
        <v>17.44</v>
      </c>
      <c r="S42" s="212">
        <v>15.04</v>
      </c>
      <c r="T42" s="212">
        <v>3</v>
      </c>
      <c r="U42" s="212">
        <v>20</v>
      </c>
      <c r="V42" s="212">
        <v>20</v>
      </c>
      <c r="W42" s="207">
        <v>160</v>
      </c>
      <c r="X42" s="207">
        <v>406</v>
      </c>
      <c r="Y42" s="209">
        <v>42</v>
      </c>
      <c r="Z42" s="209">
        <v>341</v>
      </c>
      <c r="AA42" s="209">
        <v>5</v>
      </c>
      <c r="AB42" s="209"/>
      <c r="AC42" s="209">
        <v>18</v>
      </c>
    </row>
    <row r="43" spans="1:29" ht="12.75">
      <c r="A43" s="205" t="s">
        <v>99</v>
      </c>
      <c r="B43" s="206">
        <v>47</v>
      </c>
      <c r="C43" s="207">
        <v>974</v>
      </c>
      <c r="D43" s="209">
        <v>60</v>
      </c>
      <c r="E43" s="209">
        <v>527</v>
      </c>
      <c r="F43" s="209">
        <v>387</v>
      </c>
      <c r="G43" s="207">
        <v>43</v>
      </c>
      <c r="H43" s="209">
        <v>3</v>
      </c>
      <c r="I43" s="209">
        <v>24</v>
      </c>
      <c r="J43" s="209">
        <v>16</v>
      </c>
      <c r="K43" s="207">
        <v>143.86</v>
      </c>
      <c r="L43" s="209">
        <v>106.15</v>
      </c>
      <c r="M43" s="209">
        <v>1.98</v>
      </c>
      <c r="N43" s="209">
        <v>7.07</v>
      </c>
      <c r="O43" s="209">
        <v>34.2</v>
      </c>
      <c r="P43" s="209">
        <v>62.9</v>
      </c>
      <c r="Q43" s="207">
        <v>7.5</v>
      </c>
      <c r="R43" s="207">
        <v>30.21</v>
      </c>
      <c r="S43" s="212">
        <v>24.66</v>
      </c>
      <c r="T43" s="212">
        <v>2.49</v>
      </c>
      <c r="U43" s="212">
        <v>58.66</v>
      </c>
      <c r="V43" s="212">
        <v>20</v>
      </c>
      <c r="W43" s="207">
        <v>172</v>
      </c>
      <c r="X43" s="207">
        <v>354</v>
      </c>
      <c r="Y43" s="209">
        <v>33</v>
      </c>
      <c r="Z43" s="209">
        <v>236</v>
      </c>
      <c r="AA43" s="209">
        <v>21</v>
      </c>
      <c r="AB43" s="209">
        <v>46</v>
      </c>
      <c r="AC43" s="209">
        <v>18</v>
      </c>
    </row>
    <row r="44" spans="1:29" ht="12.75">
      <c r="A44" s="205" t="s">
        <v>100</v>
      </c>
      <c r="B44" s="206">
        <v>48</v>
      </c>
      <c r="C44" s="207">
        <v>537.67</v>
      </c>
      <c r="D44" s="209">
        <v>40.67</v>
      </c>
      <c r="E44" s="209">
        <v>282</v>
      </c>
      <c r="F44" s="209">
        <v>215</v>
      </c>
      <c r="G44" s="207">
        <v>22.67</v>
      </c>
      <c r="H44" s="209">
        <v>2</v>
      </c>
      <c r="I44" s="209">
        <v>12</v>
      </c>
      <c r="J44" s="209">
        <v>8.67</v>
      </c>
      <c r="K44" s="207">
        <v>66.97</v>
      </c>
      <c r="L44" s="209">
        <v>48.72</v>
      </c>
      <c r="M44" s="209">
        <v>3.72</v>
      </c>
      <c r="N44" s="209">
        <v>6.78</v>
      </c>
      <c r="O44" s="209">
        <v>16.16</v>
      </c>
      <c r="P44" s="209">
        <v>22.06</v>
      </c>
      <c r="Q44" s="207">
        <v>4.5</v>
      </c>
      <c r="R44" s="207">
        <v>13.75</v>
      </c>
      <c r="S44" s="212">
        <v>4.67</v>
      </c>
      <c r="T44" s="212">
        <v>3.67</v>
      </c>
      <c r="U44" s="212">
        <v>20</v>
      </c>
      <c r="V44" s="212">
        <v>20</v>
      </c>
      <c r="W44" s="207">
        <v>90</v>
      </c>
      <c r="X44" s="207">
        <v>231.34</v>
      </c>
      <c r="Y44" s="209">
        <v>24.67</v>
      </c>
      <c r="Z44" s="209">
        <v>156</v>
      </c>
      <c r="AA44" s="209">
        <v>28.67</v>
      </c>
      <c r="AB44" s="209">
        <v>10</v>
      </c>
      <c r="AC44" s="209">
        <v>12</v>
      </c>
    </row>
    <row r="45" spans="1:29" ht="12.75">
      <c r="A45" s="205" t="s">
        <v>112</v>
      </c>
      <c r="B45" s="213" t="s">
        <v>27</v>
      </c>
      <c r="C45" s="207">
        <v>167</v>
      </c>
      <c r="D45" s="209"/>
      <c r="E45" s="209"/>
      <c r="F45" s="209">
        <v>167</v>
      </c>
      <c r="G45" s="207">
        <v>5.33</v>
      </c>
      <c r="H45" s="209"/>
      <c r="I45" s="209"/>
      <c r="J45" s="209">
        <v>5.33</v>
      </c>
      <c r="K45" s="207">
        <v>7.38</v>
      </c>
      <c r="L45" s="209">
        <v>5.88</v>
      </c>
      <c r="M45" s="209">
        <v>1.69</v>
      </c>
      <c r="N45" s="209">
        <v>3.66</v>
      </c>
      <c r="O45" s="209">
        <v>0.07</v>
      </c>
      <c r="P45" s="209">
        <v>0.46</v>
      </c>
      <c r="Q45" s="207">
        <v>0.75</v>
      </c>
      <c r="R45" s="207">
        <v>0.75</v>
      </c>
      <c r="S45" s="212"/>
      <c r="T45" s="212"/>
      <c r="U45" s="212">
        <v>20</v>
      </c>
      <c r="V45" s="212"/>
      <c r="W45" s="207"/>
      <c r="X45" s="207">
        <v>0</v>
      </c>
      <c r="Y45" s="209"/>
      <c r="Z45" s="209"/>
      <c r="AA45" s="209"/>
      <c r="AB45" s="209"/>
      <c r="AC45" s="209"/>
    </row>
    <row r="46" spans="1:29" s="113" customFormat="1" ht="12.75">
      <c r="A46" s="214" t="s">
        <v>3</v>
      </c>
      <c r="B46" s="215"/>
      <c r="C46" s="216">
        <v>19806.13</v>
      </c>
      <c r="D46" s="216">
        <v>916.7</v>
      </c>
      <c r="E46" s="216">
        <v>12037.12</v>
      </c>
      <c r="F46" s="216">
        <v>6852.31</v>
      </c>
      <c r="G46" s="216">
        <v>849.56</v>
      </c>
      <c r="H46" s="216">
        <v>41.31</v>
      </c>
      <c r="I46" s="216">
        <v>537.39</v>
      </c>
      <c r="J46" s="216">
        <v>270.86</v>
      </c>
      <c r="K46" s="216">
        <v>2712.39</v>
      </c>
      <c r="L46" s="216">
        <v>1963.02</v>
      </c>
      <c r="M46" s="216">
        <v>100.76</v>
      </c>
      <c r="N46" s="216">
        <v>332.22</v>
      </c>
      <c r="O46" s="216">
        <v>755.98</v>
      </c>
      <c r="P46" s="216">
        <v>774.06</v>
      </c>
      <c r="Q46" s="216">
        <v>180.22</v>
      </c>
      <c r="R46" s="216">
        <v>569.15</v>
      </c>
      <c r="S46" s="216">
        <v>1085.41</v>
      </c>
      <c r="T46" s="216">
        <v>191.15</v>
      </c>
      <c r="U46" s="216">
        <v>771.26</v>
      </c>
      <c r="V46" s="216">
        <v>297.67</v>
      </c>
      <c r="W46" s="216">
        <v>3568.79</v>
      </c>
      <c r="X46" s="216">
        <v>7394.76</v>
      </c>
      <c r="Y46" s="216">
        <v>806.76</v>
      </c>
      <c r="Z46" s="216">
        <v>5169.87</v>
      </c>
      <c r="AA46" s="216">
        <v>792</v>
      </c>
      <c r="AB46" s="216">
        <v>261.76</v>
      </c>
      <c r="AC46" s="216">
        <v>364.37</v>
      </c>
    </row>
    <row r="47" spans="1:29" ht="12.75">
      <c r="A47" s="205" t="s">
        <v>113</v>
      </c>
      <c r="B47" s="217" t="s">
        <v>59</v>
      </c>
      <c r="C47" s="207">
        <v>138</v>
      </c>
      <c r="D47" s="209"/>
      <c r="E47" s="209"/>
      <c r="F47" s="209">
        <v>138</v>
      </c>
      <c r="G47" s="207">
        <v>6</v>
      </c>
      <c r="H47" s="209"/>
      <c r="I47" s="209"/>
      <c r="J47" s="209">
        <v>6</v>
      </c>
      <c r="K47" s="207">
        <v>15.95</v>
      </c>
      <c r="L47" s="209">
        <v>14.2</v>
      </c>
      <c r="M47" s="209">
        <v>0.37</v>
      </c>
      <c r="N47" s="209">
        <v>1.6</v>
      </c>
      <c r="O47" s="209">
        <v>7.28</v>
      </c>
      <c r="P47" s="209">
        <v>4.95</v>
      </c>
      <c r="Q47" s="212">
        <v>0.25</v>
      </c>
      <c r="R47" s="212">
        <v>1.5</v>
      </c>
      <c r="S47" s="209"/>
      <c r="T47" s="209"/>
      <c r="U47" s="209">
        <v>15</v>
      </c>
      <c r="V47" s="209"/>
      <c r="W47" s="212"/>
      <c r="X47" s="207">
        <v>0</v>
      </c>
      <c r="Y47" s="212"/>
      <c r="Z47" s="212"/>
      <c r="AA47" s="212"/>
      <c r="AB47" s="212"/>
      <c r="AC47" s="212"/>
    </row>
    <row r="48" spans="1:29" ht="12.75">
      <c r="A48" s="205" t="s">
        <v>114</v>
      </c>
      <c r="B48" s="217" t="s">
        <v>60</v>
      </c>
      <c r="C48" s="207">
        <v>234</v>
      </c>
      <c r="D48" s="209"/>
      <c r="E48" s="209"/>
      <c r="F48" s="209">
        <v>234</v>
      </c>
      <c r="G48" s="207">
        <v>9</v>
      </c>
      <c r="H48" s="209"/>
      <c r="I48" s="209"/>
      <c r="J48" s="209">
        <v>9</v>
      </c>
      <c r="K48" s="207">
        <v>29.61</v>
      </c>
      <c r="L48" s="209">
        <v>24.73</v>
      </c>
      <c r="M48" s="209">
        <v>0.39</v>
      </c>
      <c r="N48" s="209">
        <v>3.19</v>
      </c>
      <c r="O48" s="209">
        <v>8.88</v>
      </c>
      <c r="P48" s="209">
        <v>12.27</v>
      </c>
      <c r="Q48" s="212">
        <v>2.75</v>
      </c>
      <c r="R48" s="212">
        <v>2.13</v>
      </c>
      <c r="S48" s="212"/>
      <c r="T48" s="212"/>
      <c r="U48" s="212"/>
      <c r="V48" s="212"/>
      <c r="W48" s="212"/>
      <c r="X48" s="207">
        <v>0</v>
      </c>
      <c r="Y48" s="212"/>
      <c r="Z48" s="212"/>
      <c r="AA48" s="212"/>
      <c r="AB48" s="212"/>
      <c r="AC48" s="212"/>
    </row>
    <row r="49" spans="1:29" ht="12.75">
      <c r="A49" s="218" t="s">
        <v>4</v>
      </c>
      <c r="B49" s="219"/>
      <c r="C49" s="207">
        <v>20178.13</v>
      </c>
      <c r="D49" s="207">
        <v>916.7</v>
      </c>
      <c r="E49" s="207">
        <v>12037.12</v>
      </c>
      <c r="F49" s="207">
        <v>7224.31</v>
      </c>
      <c r="G49" s="207">
        <v>864.56</v>
      </c>
      <c r="H49" s="207">
        <v>41.31</v>
      </c>
      <c r="I49" s="207">
        <v>537.39</v>
      </c>
      <c r="J49" s="207">
        <v>285.86</v>
      </c>
      <c r="K49" s="207">
        <v>2757.95</v>
      </c>
      <c r="L49" s="216">
        <v>2001.95</v>
      </c>
      <c r="M49" s="207">
        <v>101.52</v>
      </c>
      <c r="N49" s="207">
        <v>337.01</v>
      </c>
      <c r="O49" s="207">
        <v>772.14</v>
      </c>
      <c r="P49" s="207">
        <v>791.28</v>
      </c>
      <c r="Q49" s="207">
        <v>183.22</v>
      </c>
      <c r="R49" s="207">
        <v>572.78</v>
      </c>
      <c r="S49" s="207">
        <v>1085.41</v>
      </c>
      <c r="T49" s="207">
        <v>191.15</v>
      </c>
      <c r="U49" s="207">
        <v>786.26</v>
      </c>
      <c r="V49" s="207">
        <v>297.67</v>
      </c>
      <c r="W49" s="207">
        <v>3568.79</v>
      </c>
      <c r="X49" s="207">
        <v>7394.76</v>
      </c>
      <c r="Y49" s="216">
        <v>806.76</v>
      </c>
      <c r="Z49" s="216">
        <v>5169.87</v>
      </c>
      <c r="AA49" s="216">
        <v>792</v>
      </c>
      <c r="AB49" s="216">
        <v>261.76</v>
      </c>
      <c r="AC49" s="216">
        <v>364.37</v>
      </c>
    </row>
    <row r="50" spans="1:29" ht="12.75">
      <c r="A50" s="211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</row>
  </sheetData>
  <mergeCells count="7">
    <mergeCell ref="X4:AC4"/>
    <mergeCell ref="C4:F4"/>
    <mergeCell ref="G4:J4"/>
    <mergeCell ref="A4:A5"/>
    <mergeCell ref="B4:B5"/>
    <mergeCell ref="S4:T4"/>
    <mergeCell ref="L4:R4"/>
  </mergeCells>
  <printOptions horizontalCentered="1"/>
  <pageMargins left="0.49" right="0.4" top="0.7480314960629921" bottom="0.4330708661417323" header="0.5118110236220472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" sqref="M1"/>
    </sheetView>
  </sheetViews>
  <sheetFormatPr defaultColWidth="9.00390625" defaultRowHeight="12.75"/>
  <cols>
    <col min="1" max="1" width="27.75390625" style="88" customWidth="1"/>
    <col min="2" max="2" width="10.125" style="88" customWidth="1"/>
    <col min="3" max="3" width="11.25390625" style="88" customWidth="1"/>
    <col min="4" max="5" width="10.125" style="88" customWidth="1"/>
    <col min="6" max="6" width="9.375" style="88" customWidth="1"/>
    <col min="7" max="8" width="8.25390625" style="88" customWidth="1"/>
    <col min="9" max="9" width="9.00390625" style="88" customWidth="1"/>
    <col min="10" max="10" width="8.375" style="88" customWidth="1"/>
    <col min="11" max="11" width="9.00390625" style="88" customWidth="1"/>
    <col min="12" max="13" width="8.375" style="88" customWidth="1"/>
    <col min="14" max="16384" width="9.125" style="88" customWidth="1"/>
  </cols>
  <sheetData>
    <row r="1" ht="11.25">
      <c r="M1" s="185" t="s">
        <v>236</v>
      </c>
    </row>
    <row r="2" spans="1:13" ht="47.25" customHeight="1">
      <c r="A2" s="334" t="s">
        <v>229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ht="11.25">
      <c r="A3" s="90"/>
    </row>
    <row r="4" spans="1:13" s="238" customFormat="1" ht="33.75">
      <c r="A4" s="234" t="s">
        <v>147</v>
      </c>
      <c r="B4" s="235" t="s">
        <v>226</v>
      </c>
      <c r="C4" s="235" t="s">
        <v>227</v>
      </c>
      <c r="D4" s="236" t="s">
        <v>225</v>
      </c>
      <c r="E4" s="235" t="s">
        <v>228</v>
      </c>
      <c r="F4" s="234" t="s">
        <v>44</v>
      </c>
      <c r="G4" s="234" t="s">
        <v>48</v>
      </c>
      <c r="H4" s="234" t="s">
        <v>23</v>
      </c>
      <c r="I4" s="234" t="s">
        <v>24</v>
      </c>
      <c r="J4" s="234" t="s">
        <v>148</v>
      </c>
      <c r="K4" s="237" t="s">
        <v>49</v>
      </c>
      <c r="L4" s="234" t="s">
        <v>149</v>
      </c>
      <c r="M4" s="234" t="s">
        <v>66</v>
      </c>
    </row>
    <row r="5" spans="1:13" ht="11.25">
      <c r="A5" s="222" t="s">
        <v>150</v>
      </c>
      <c r="B5" s="89">
        <v>20</v>
      </c>
      <c r="C5" s="223">
        <f aca="true" t="shared" si="0" ref="C5:C11">E5/B5/12</f>
        <v>2046.4</v>
      </c>
      <c r="D5" s="89">
        <v>492564</v>
      </c>
      <c r="E5" s="89">
        <v>491141</v>
      </c>
      <c r="F5" s="89">
        <v>357196</v>
      </c>
      <c r="G5" s="89">
        <v>29377</v>
      </c>
      <c r="H5" s="89">
        <v>56093</v>
      </c>
      <c r="I5" s="89">
        <v>9122</v>
      </c>
      <c r="J5" s="89">
        <v>3200</v>
      </c>
      <c r="K5" s="89">
        <v>0</v>
      </c>
      <c r="L5" s="89">
        <v>0</v>
      </c>
      <c r="M5" s="89">
        <v>0</v>
      </c>
    </row>
    <row r="6" spans="1:13" ht="11.25">
      <c r="A6" s="222" t="s">
        <v>151</v>
      </c>
      <c r="B6" s="89">
        <v>113</v>
      </c>
      <c r="C6" s="223">
        <f t="shared" si="0"/>
        <v>1505</v>
      </c>
      <c r="D6" s="89">
        <v>2040829</v>
      </c>
      <c r="E6" s="89">
        <v>2040753</v>
      </c>
      <c r="F6" s="89">
        <v>1367722</v>
      </c>
      <c r="G6" s="89">
        <v>99875</v>
      </c>
      <c r="H6" s="89">
        <v>220245</v>
      </c>
      <c r="I6" s="89">
        <v>34550</v>
      </c>
      <c r="J6" s="89">
        <v>58390</v>
      </c>
      <c r="K6" s="89">
        <v>150519</v>
      </c>
      <c r="L6" s="89">
        <v>0</v>
      </c>
      <c r="M6" s="89">
        <v>0</v>
      </c>
    </row>
    <row r="7" spans="1:13" ht="11.25">
      <c r="A7" s="222" t="s">
        <v>152</v>
      </c>
      <c r="B7" s="89">
        <v>79</v>
      </c>
      <c r="C7" s="223">
        <f t="shared" si="0"/>
        <v>2029.2</v>
      </c>
      <c r="D7" s="89">
        <v>1923720</v>
      </c>
      <c r="E7" s="89">
        <v>1923691</v>
      </c>
      <c r="F7" s="89">
        <v>1444770</v>
      </c>
      <c r="G7" s="89">
        <v>103550</v>
      </c>
      <c r="H7" s="89">
        <v>240191</v>
      </c>
      <c r="I7" s="89">
        <v>36926</v>
      </c>
      <c r="J7" s="89">
        <v>18602</v>
      </c>
      <c r="K7" s="89">
        <v>0</v>
      </c>
      <c r="L7" s="89">
        <v>0</v>
      </c>
      <c r="M7" s="89">
        <v>0</v>
      </c>
    </row>
    <row r="8" spans="1:13" ht="11.25">
      <c r="A8" s="224" t="s">
        <v>153</v>
      </c>
      <c r="B8" s="130">
        <f>SUM(B5:B7)</f>
        <v>212</v>
      </c>
      <c r="C8" s="225">
        <f t="shared" si="0"/>
        <v>1751.4</v>
      </c>
      <c r="D8" s="130">
        <f aca="true" t="shared" si="1" ref="D8:M8">SUM(D5:D7)</f>
        <v>4457113</v>
      </c>
      <c r="E8" s="130">
        <f t="shared" si="1"/>
        <v>4455585</v>
      </c>
      <c r="F8" s="130">
        <f t="shared" si="1"/>
        <v>3169688</v>
      </c>
      <c r="G8" s="130">
        <f t="shared" si="1"/>
        <v>232802</v>
      </c>
      <c r="H8" s="130">
        <f t="shared" si="1"/>
        <v>516529</v>
      </c>
      <c r="I8" s="130">
        <f t="shared" si="1"/>
        <v>80598</v>
      </c>
      <c r="J8" s="130">
        <f t="shared" si="1"/>
        <v>80192</v>
      </c>
      <c r="K8" s="130">
        <f t="shared" si="1"/>
        <v>150519</v>
      </c>
      <c r="L8" s="130">
        <f t="shared" si="1"/>
        <v>0</v>
      </c>
      <c r="M8" s="130">
        <f t="shared" si="1"/>
        <v>0</v>
      </c>
    </row>
    <row r="9" spans="1:13" ht="11.25">
      <c r="A9" s="222" t="s">
        <v>150</v>
      </c>
      <c r="B9" s="126">
        <v>23</v>
      </c>
      <c r="C9" s="223">
        <f t="shared" si="0"/>
        <v>1554.8</v>
      </c>
      <c r="D9" s="126">
        <v>430178</v>
      </c>
      <c r="E9" s="126">
        <v>429134</v>
      </c>
      <c r="F9" s="126">
        <v>327807</v>
      </c>
      <c r="G9" s="126">
        <v>16363</v>
      </c>
      <c r="H9" s="126">
        <v>51130</v>
      </c>
      <c r="I9" s="126">
        <v>8114</v>
      </c>
      <c r="J9" s="126">
        <v>1898</v>
      </c>
      <c r="K9" s="126">
        <v>0</v>
      </c>
      <c r="L9" s="126">
        <v>0</v>
      </c>
      <c r="M9" s="126">
        <v>0</v>
      </c>
    </row>
    <row r="10" spans="1:13" ht="11.25">
      <c r="A10" s="222" t="s">
        <v>151</v>
      </c>
      <c r="B10" s="126">
        <v>83</v>
      </c>
      <c r="C10" s="223">
        <f t="shared" si="0"/>
        <v>1625</v>
      </c>
      <c r="D10" s="126">
        <v>1618614</v>
      </c>
      <c r="E10" s="126">
        <v>1618531</v>
      </c>
      <c r="F10" s="126">
        <v>1202528</v>
      </c>
      <c r="G10" s="126">
        <v>98571</v>
      </c>
      <c r="H10" s="126">
        <v>185116</v>
      </c>
      <c r="I10" s="126">
        <v>30853</v>
      </c>
      <c r="J10" s="126">
        <v>30301</v>
      </c>
      <c r="K10" s="126">
        <v>0</v>
      </c>
      <c r="L10" s="126">
        <v>0</v>
      </c>
      <c r="M10" s="126">
        <v>0</v>
      </c>
    </row>
    <row r="11" spans="1:13" ht="11.25">
      <c r="A11" s="222" t="s">
        <v>152</v>
      </c>
      <c r="B11" s="126">
        <v>28</v>
      </c>
      <c r="C11" s="223">
        <f t="shared" si="0"/>
        <v>1785.4</v>
      </c>
      <c r="D11" s="126">
        <v>600168</v>
      </c>
      <c r="E11" s="126">
        <v>599883</v>
      </c>
      <c r="F11" s="126">
        <v>436632</v>
      </c>
      <c r="G11" s="126">
        <v>36023</v>
      </c>
      <c r="H11" s="126">
        <v>70440</v>
      </c>
      <c r="I11" s="126">
        <v>10997</v>
      </c>
      <c r="J11" s="126">
        <v>555</v>
      </c>
      <c r="K11" s="126">
        <v>0</v>
      </c>
      <c r="L11" s="126">
        <v>0</v>
      </c>
      <c r="M11" s="126">
        <v>0</v>
      </c>
    </row>
    <row r="12" spans="1:13" ht="11.25">
      <c r="A12" s="224" t="s">
        <v>154</v>
      </c>
      <c r="B12" s="130">
        <f>SUM(B9:B11)</f>
        <v>134</v>
      </c>
      <c r="C12" s="120">
        <f>SUM(C9:C11)</f>
        <v>4965</v>
      </c>
      <c r="D12" s="130">
        <f aca="true" t="shared" si="2" ref="D12:J12">SUM(D9:D11)</f>
        <v>2648960</v>
      </c>
      <c r="E12" s="130">
        <f t="shared" si="2"/>
        <v>2647548</v>
      </c>
      <c r="F12" s="130">
        <f t="shared" si="2"/>
        <v>1966967</v>
      </c>
      <c r="G12" s="130">
        <f t="shared" si="2"/>
        <v>150957</v>
      </c>
      <c r="H12" s="130">
        <f t="shared" si="2"/>
        <v>306686</v>
      </c>
      <c r="I12" s="130">
        <f t="shared" si="2"/>
        <v>49964</v>
      </c>
      <c r="J12" s="130">
        <f t="shared" si="2"/>
        <v>32754</v>
      </c>
      <c r="K12" s="130">
        <f>SUM(K9:K11)</f>
        <v>0</v>
      </c>
      <c r="L12" s="130">
        <f>SUM(L9:L11)</f>
        <v>0</v>
      </c>
      <c r="M12" s="130">
        <f>SUM(M9:M11)</f>
        <v>0</v>
      </c>
    </row>
    <row r="13" spans="1:13" ht="11.25">
      <c r="A13" s="222" t="s">
        <v>155</v>
      </c>
      <c r="B13" s="126">
        <v>464</v>
      </c>
      <c r="C13" s="223">
        <f aca="true" t="shared" si="3" ref="C13:C29">E13/B13/12</f>
        <v>518.5</v>
      </c>
      <c r="D13" s="126">
        <v>2896854</v>
      </c>
      <c r="E13" s="126">
        <v>2887227</v>
      </c>
      <c r="F13" s="126">
        <v>1920043</v>
      </c>
      <c r="G13" s="126">
        <v>130654</v>
      </c>
      <c r="H13" s="126">
        <v>310837</v>
      </c>
      <c r="I13" s="126">
        <v>48607</v>
      </c>
      <c r="J13" s="126">
        <v>47200</v>
      </c>
      <c r="K13" s="126">
        <v>28095</v>
      </c>
      <c r="L13" s="126">
        <v>0</v>
      </c>
      <c r="M13" s="126">
        <v>0</v>
      </c>
    </row>
    <row r="14" spans="1:13" ht="11.25">
      <c r="A14" s="222" t="s">
        <v>156</v>
      </c>
      <c r="B14" s="126">
        <v>580</v>
      </c>
      <c r="C14" s="223">
        <f t="shared" si="3"/>
        <v>440.1</v>
      </c>
      <c r="D14" s="126">
        <v>3063575</v>
      </c>
      <c r="E14" s="126">
        <v>3062904</v>
      </c>
      <c r="F14" s="126">
        <v>2146368</v>
      </c>
      <c r="G14" s="126">
        <v>149497</v>
      </c>
      <c r="H14" s="126">
        <v>333017</v>
      </c>
      <c r="I14" s="126">
        <v>53405</v>
      </c>
      <c r="J14" s="126">
        <v>160363</v>
      </c>
      <c r="K14" s="126">
        <v>0</v>
      </c>
      <c r="L14" s="126">
        <v>0</v>
      </c>
      <c r="M14" s="126">
        <v>0</v>
      </c>
    </row>
    <row r="15" spans="1:13" s="90" customFormat="1" ht="11.25">
      <c r="A15" s="222" t="s">
        <v>157</v>
      </c>
      <c r="B15" s="126">
        <v>619</v>
      </c>
      <c r="C15" s="223">
        <f t="shared" si="3"/>
        <v>594.9</v>
      </c>
      <c r="D15" s="126">
        <v>4452622</v>
      </c>
      <c r="E15" s="126">
        <v>4418741</v>
      </c>
      <c r="F15" s="126">
        <v>3090303</v>
      </c>
      <c r="G15" s="126">
        <v>224122</v>
      </c>
      <c r="H15" s="126">
        <v>483236</v>
      </c>
      <c r="I15" s="126">
        <v>78574</v>
      </c>
      <c r="J15" s="126">
        <v>164192</v>
      </c>
      <c r="K15" s="126">
        <v>80937</v>
      </c>
      <c r="L15" s="126">
        <v>0</v>
      </c>
      <c r="M15" s="126">
        <v>0</v>
      </c>
    </row>
    <row r="16" spans="1:13" s="90" customFormat="1" ht="11.25">
      <c r="A16" s="222" t="s">
        <v>158</v>
      </c>
      <c r="B16" s="126">
        <v>524</v>
      </c>
      <c r="C16" s="223">
        <f t="shared" si="3"/>
        <v>484.1</v>
      </c>
      <c r="D16" s="126">
        <v>3049634</v>
      </c>
      <c r="E16" s="126">
        <v>3044056</v>
      </c>
      <c r="F16" s="126">
        <v>1970956</v>
      </c>
      <c r="G16" s="126">
        <v>130008</v>
      </c>
      <c r="H16" s="126">
        <v>317021</v>
      </c>
      <c r="I16" s="126">
        <v>49220</v>
      </c>
      <c r="J16" s="126">
        <v>128899</v>
      </c>
      <c r="K16" s="126">
        <v>183221</v>
      </c>
      <c r="L16" s="126">
        <v>45000</v>
      </c>
      <c r="M16" s="126">
        <v>0</v>
      </c>
    </row>
    <row r="17" spans="1:13" ht="11.25">
      <c r="A17" s="222" t="s">
        <v>159</v>
      </c>
      <c r="B17" s="126">
        <v>429</v>
      </c>
      <c r="C17" s="223">
        <f t="shared" si="3"/>
        <v>486.8</v>
      </c>
      <c r="D17" s="126">
        <v>2509151</v>
      </c>
      <c r="E17" s="126">
        <v>2505813</v>
      </c>
      <c r="F17" s="126">
        <v>1784395</v>
      </c>
      <c r="G17" s="126">
        <v>129197</v>
      </c>
      <c r="H17" s="126">
        <v>287480</v>
      </c>
      <c r="I17" s="126">
        <v>44696</v>
      </c>
      <c r="J17" s="126">
        <v>76220</v>
      </c>
      <c r="K17" s="126">
        <v>1008</v>
      </c>
      <c r="L17" s="126">
        <v>0</v>
      </c>
      <c r="M17" s="126">
        <v>0</v>
      </c>
    </row>
    <row r="18" spans="1:13" ht="11.25">
      <c r="A18" s="222" t="s">
        <v>160</v>
      </c>
      <c r="B18" s="126">
        <v>569</v>
      </c>
      <c r="C18" s="223">
        <f t="shared" si="3"/>
        <v>430.1</v>
      </c>
      <c r="D18" s="126">
        <v>2945221</v>
      </c>
      <c r="E18" s="126">
        <v>2936424</v>
      </c>
      <c r="F18" s="126">
        <v>2070505</v>
      </c>
      <c r="G18" s="126">
        <v>147861</v>
      </c>
      <c r="H18" s="126">
        <v>329261</v>
      </c>
      <c r="I18" s="126">
        <v>51183</v>
      </c>
      <c r="J18" s="126">
        <v>90749</v>
      </c>
      <c r="K18" s="126">
        <v>500</v>
      </c>
      <c r="L18" s="126">
        <v>65864</v>
      </c>
      <c r="M18" s="126">
        <v>0</v>
      </c>
    </row>
    <row r="19" spans="1:13" ht="11.25">
      <c r="A19" s="222" t="s">
        <v>161</v>
      </c>
      <c r="B19" s="126">
        <v>167</v>
      </c>
      <c r="C19" s="223">
        <f t="shared" si="3"/>
        <v>637.3</v>
      </c>
      <c r="D19" s="126">
        <v>1278939</v>
      </c>
      <c r="E19" s="126">
        <v>1277208</v>
      </c>
      <c r="F19" s="126">
        <v>742710</v>
      </c>
      <c r="G19" s="126">
        <v>52918</v>
      </c>
      <c r="H19" s="126">
        <v>114927</v>
      </c>
      <c r="I19" s="126">
        <v>18733</v>
      </c>
      <c r="J19" s="126">
        <v>46928</v>
      </c>
      <c r="K19" s="126">
        <v>122924</v>
      </c>
      <c r="L19" s="126">
        <v>0</v>
      </c>
      <c r="M19" s="126">
        <v>0</v>
      </c>
    </row>
    <row r="20" spans="1:13" ht="11.25">
      <c r="A20" s="222" t="s">
        <v>162</v>
      </c>
      <c r="B20" s="126">
        <v>85</v>
      </c>
      <c r="C20" s="223">
        <f t="shared" si="3"/>
        <v>1190.3</v>
      </c>
      <c r="D20" s="126">
        <v>1214560</v>
      </c>
      <c r="E20" s="126">
        <v>1214081</v>
      </c>
      <c r="F20" s="126">
        <v>860841</v>
      </c>
      <c r="G20" s="126">
        <v>135197</v>
      </c>
      <c r="H20" s="126">
        <v>97215</v>
      </c>
      <c r="I20" s="126">
        <v>20008</v>
      </c>
      <c r="J20" s="126">
        <v>48433</v>
      </c>
      <c r="K20" s="126">
        <v>1000</v>
      </c>
      <c r="L20" s="126">
        <v>0</v>
      </c>
      <c r="M20" s="126">
        <v>0</v>
      </c>
    </row>
    <row r="21" spans="1:13" ht="11.25">
      <c r="A21" s="222" t="s">
        <v>163</v>
      </c>
      <c r="B21" s="126">
        <v>513</v>
      </c>
      <c r="C21" s="223">
        <f t="shared" si="3"/>
        <v>417.4</v>
      </c>
      <c r="D21" s="126">
        <v>2570238</v>
      </c>
      <c r="E21" s="126">
        <v>2569271</v>
      </c>
      <c r="F21" s="126">
        <v>1767420</v>
      </c>
      <c r="G21" s="126">
        <v>125985</v>
      </c>
      <c r="H21" s="126">
        <v>278235</v>
      </c>
      <c r="I21" s="126">
        <v>44190</v>
      </c>
      <c r="J21" s="126">
        <v>56518</v>
      </c>
      <c r="K21" s="126">
        <v>55912</v>
      </c>
      <c r="L21" s="126">
        <v>0</v>
      </c>
      <c r="M21" s="126">
        <v>0</v>
      </c>
    </row>
    <row r="22" spans="1:13" s="90" customFormat="1" ht="11.25">
      <c r="A22" s="222" t="s">
        <v>164</v>
      </c>
      <c r="B22" s="126">
        <v>433</v>
      </c>
      <c r="C22" s="223">
        <f t="shared" si="3"/>
        <v>405.6</v>
      </c>
      <c r="D22" s="126">
        <v>2109120</v>
      </c>
      <c r="E22" s="126">
        <v>2107586</v>
      </c>
      <c r="F22" s="126">
        <v>1427566</v>
      </c>
      <c r="G22" s="126">
        <v>100433</v>
      </c>
      <c r="H22" s="126">
        <v>225578</v>
      </c>
      <c r="I22" s="126">
        <v>36005</v>
      </c>
      <c r="J22" s="126">
        <v>85893</v>
      </c>
      <c r="K22" s="126">
        <v>66191</v>
      </c>
      <c r="L22" s="126">
        <v>0</v>
      </c>
      <c r="M22" s="126">
        <v>0</v>
      </c>
    </row>
    <row r="23" spans="1:13" ht="11.25">
      <c r="A23" s="222" t="s">
        <v>165</v>
      </c>
      <c r="B23" s="126">
        <v>273</v>
      </c>
      <c r="C23" s="223">
        <f t="shared" si="3"/>
        <v>448.3</v>
      </c>
      <c r="D23" s="126">
        <v>1468721</v>
      </c>
      <c r="E23" s="126">
        <v>1468611</v>
      </c>
      <c r="F23" s="126">
        <v>1032353</v>
      </c>
      <c r="G23" s="126">
        <v>72009</v>
      </c>
      <c r="H23" s="126">
        <v>162391</v>
      </c>
      <c r="I23" s="126">
        <v>25755</v>
      </c>
      <c r="J23" s="126">
        <v>93603</v>
      </c>
      <c r="K23" s="126">
        <v>486</v>
      </c>
      <c r="L23" s="126">
        <v>0</v>
      </c>
      <c r="M23" s="126">
        <v>0</v>
      </c>
    </row>
    <row r="24" spans="1:13" ht="11.25">
      <c r="A24" s="222" t="s">
        <v>166</v>
      </c>
      <c r="B24" s="126">
        <v>295</v>
      </c>
      <c r="C24" s="223">
        <f t="shared" si="3"/>
        <v>614</v>
      </c>
      <c r="D24" s="126">
        <v>2178450</v>
      </c>
      <c r="E24" s="126">
        <v>2173591</v>
      </c>
      <c r="F24" s="126">
        <v>1362716</v>
      </c>
      <c r="G24" s="126">
        <v>92115</v>
      </c>
      <c r="H24" s="126">
        <v>213288</v>
      </c>
      <c r="I24" s="126">
        <v>33593</v>
      </c>
      <c r="J24" s="126">
        <v>163220</v>
      </c>
      <c r="K24" s="126">
        <v>159863</v>
      </c>
      <c r="L24" s="126">
        <v>0</v>
      </c>
      <c r="M24" s="126">
        <v>0</v>
      </c>
    </row>
    <row r="25" spans="1:13" ht="11.25">
      <c r="A25" s="222" t="s">
        <v>167</v>
      </c>
      <c r="B25" s="126">
        <v>510</v>
      </c>
      <c r="C25" s="223">
        <f t="shared" si="3"/>
        <v>420.3</v>
      </c>
      <c r="D25" s="126">
        <v>2576307</v>
      </c>
      <c r="E25" s="126">
        <v>2572496</v>
      </c>
      <c r="F25" s="126">
        <v>1799432</v>
      </c>
      <c r="G25" s="126">
        <v>128953</v>
      </c>
      <c r="H25" s="126">
        <v>291173</v>
      </c>
      <c r="I25" s="126">
        <v>45558</v>
      </c>
      <c r="J25" s="126">
        <v>80255</v>
      </c>
      <c r="K25" s="126">
        <v>71976</v>
      </c>
      <c r="L25" s="126">
        <v>0</v>
      </c>
      <c r="M25" s="126">
        <v>0</v>
      </c>
    </row>
    <row r="26" spans="1:13" s="90" customFormat="1" ht="11.25">
      <c r="A26" s="222" t="s">
        <v>168</v>
      </c>
      <c r="B26" s="126">
        <v>264</v>
      </c>
      <c r="C26" s="223">
        <f t="shared" si="3"/>
        <v>206.8</v>
      </c>
      <c r="D26" s="126">
        <v>655292</v>
      </c>
      <c r="E26" s="126">
        <v>655275</v>
      </c>
      <c r="F26" s="126">
        <v>460260</v>
      </c>
      <c r="G26" s="126">
        <v>33628</v>
      </c>
      <c r="H26" s="126">
        <v>62962</v>
      </c>
      <c r="I26" s="126">
        <v>11311</v>
      </c>
      <c r="J26" s="126">
        <v>18930</v>
      </c>
      <c r="K26" s="126">
        <v>6250</v>
      </c>
      <c r="L26" s="126">
        <v>0</v>
      </c>
      <c r="M26" s="126">
        <v>0</v>
      </c>
    </row>
    <row r="27" spans="1:13" ht="11.25">
      <c r="A27" s="224" t="s">
        <v>169</v>
      </c>
      <c r="B27" s="130">
        <f>SUM(B13:B26)</f>
        <v>5725</v>
      </c>
      <c r="C27" s="225">
        <f t="shared" si="3"/>
        <v>478.8</v>
      </c>
      <c r="D27" s="130">
        <f aca="true" t="shared" si="4" ref="D27:M27">SUM(D13:D26)</f>
        <v>32968684</v>
      </c>
      <c r="E27" s="130">
        <f t="shared" si="4"/>
        <v>32893284</v>
      </c>
      <c r="F27" s="130">
        <f t="shared" si="4"/>
        <v>22435868</v>
      </c>
      <c r="G27" s="130">
        <f t="shared" si="4"/>
        <v>1652577</v>
      </c>
      <c r="H27" s="130">
        <f t="shared" si="4"/>
        <v>3506621</v>
      </c>
      <c r="I27" s="130">
        <f t="shared" si="4"/>
        <v>560838</v>
      </c>
      <c r="J27" s="130">
        <f t="shared" si="4"/>
        <v>1261403</v>
      </c>
      <c r="K27" s="130">
        <f t="shared" si="4"/>
        <v>778363</v>
      </c>
      <c r="L27" s="130">
        <f t="shared" si="4"/>
        <v>110864</v>
      </c>
      <c r="M27" s="130">
        <f t="shared" si="4"/>
        <v>0</v>
      </c>
    </row>
    <row r="28" spans="1:13" ht="11.25">
      <c r="A28" s="222" t="s">
        <v>150</v>
      </c>
      <c r="B28" s="126">
        <v>17</v>
      </c>
      <c r="C28" s="223">
        <f t="shared" si="3"/>
        <v>1673.7</v>
      </c>
      <c r="D28" s="126">
        <v>342860</v>
      </c>
      <c r="E28" s="126">
        <v>341440</v>
      </c>
      <c r="F28" s="126">
        <v>254759</v>
      </c>
      <c r="G28" s="126">
        <v>15375</v>
      </c>
      <c r="H28" s="126">
        <v>40908</v>
      </c>
      <c r="I28" s="126">
        <v>6472</v>
      </c>
      <c r="J28" s="126">
        <v>0</v>
      </c>
      <c r="K28" s="126">
        <v>0</v>
      </c>
      <c r="L28" s="126">
        <v>0</v>
      </c>
      <c r="M28" s="126">
        <v>0</v>
      </c>
    </row>
    <row r="29" spans="1:13" ht="11.25">
      <c r="A29" s="226" t="s">
        <v>170</v>
      </c>
      <c r="B29" s="126">
        <v>24</v>
      </c>
      <c r="C29" s="223">
        <f t="shared" si="3"/>
        <v>849.3</v>
      </c>
      <c r="D29" s="126">
        <v>245047</v>
      </c>
      <c r="E29" s="126">
        <v>244591</v>
      </c>
      <c r="F29" s="126">
        <v>193591</v>
      </c>
      <c r="G29" s="126">
        <v>6232</v>
      </c>
      <c r="H29" s="126">
        <v>28777</v>
      </c>
      <c r="I29" s="126">
        <v>4543</v>
      </c>
      <c r="J29" s="126">
        <v>0</v>
      </c>
      <c r="K29" s="126">
        <v>0</v>
      </c>
      <c r="L29" s="126">
        <v>0</v>
      </c>
      <c r="M29" s="126">
        <v>0</v>
      </c>
    </row>
    <row r="30" spans="1:13" s="230" customFormat="1" ht="21.75">
      <c r="A30" s="227" t="s">
        <v>171</v>
      </c>
      <c r="B30" s="228">
        <f>B28+B29</f>
        <v>41</v>
      </c>
      <c r="C30" s="229">
        <f>C28+C29</f>
        <v>2523</v>
      </c>
      <c r="D30" s="228">
        <f aca="true" t="shared" si="5" ref="D30:M30">D28+D29</f>
        <v>587907</v>
      </c>
      <c r="E30" s="228">
        <f t="shared" si="5"/>
        <v>586031</v>
      </c>
      <c r="F30" s="228">
        <f t="shared" si="5"/>
        <v>448350</v>
      </c>
      <c r="G30" s="228">
        <f t="shared" si="5"/>
        <v>21607</v>
      </c>
      <c r="H30" s="228">
        <f t="shared" si="5"/>
        <v>69685</v>
      </c>
      <c r="I30" s="228">
        <f t="shared" si="5"/>
        <v>11015</v>
      </c>
      <c r="J30" s="228">
        <f t="shared" si="5"/>
        <v>0</v>
      </c>
      <c r="K30" s="228">
        <f t="shared" si="5"/>
        <v>0</v>
      </c>
      <c r="L30" s="228">
        <f t="shared" si="5"/>
        <v>0</v>
      </c>
      <c r="M30" s="228">
        <f t="shared" si="5"/>
        <v>0</v>
      </c>
    </row>
    <row r="31" spans="1:13" ht="11.25">
      <c r="A31" s="226" t="s">
        <v>172</v>
      </c>
      <c r="B31" s="126">
        <v>45</v>
      </c>
      <c r="C31" s="223">
        <f aca="true" t="shared" si="6" ref="C31:C53">E31/B31/12</f>
        <v>830.8</v>
      </c>
      <c r="D31" s="126">
        <v>450668</v>
      </c>
      <c r="E31" s="126">
        <v>448652</v>
      </c>
      <c r="F31" s="126">
        <v>294032</v>
      </c>
      <c r="G31" s="126">
        <v>29173</v>
      </c>
      <c r="H31" s="126">
        <v>47846</v>
      </c>
      <c r="I31" s="126">
        <v>7868</v>
      </c>
      <c r="J31" s="126">
        <v>40640</v>
      </c>
      <c r="K31" s="126">
        <v>200</v>
      </c>
      <c r="L31" s="126">
        <v>0</v>
      </c>
      <c r="M31" s="126">
        <v>0</v>
      </c>
    </row>
    <row r="32" spans="1:13" ht="11.25">
      <c r="A32" s="222" t="s">
        <v>173</v>
      </c>
      <c r="B32" s="126">
        <v>16</v>
      </c>
      <c r="C32" s="223">
        <f t="shared" si="6"/>
        <v>551.7</v>
      </c>
      <c r="D32" s="126">
        <v>107014</v>
      </c>
      <c r="E32" s="126">
        <v>105921</v>
      </c>
      <c r="F32" s="126">
        <v>57846</v>
      </c>
      <c r="G32" s="126">
        <v>13709</v>
      </c>
      <c r="H32" s="126">
        <v>13167</v>
      </c>
      <c r="I32" s="126">
        <v>1873</v>
      </c>
      <c r="J32" s="126">
        <v>13299</v>
      </c>
      <c r="K32" s="126">
        <v>0</v>
      </c>
      <c r="L32" s="126">
        <v>0</v>
      </c>
      <c r="M32" s="126">
        <v>0</v>
      </c>
    </row>
    <row r="33" spans="1:13" ht="11.25">
      <c r="A33" s="222" t="s">
        <v>174</v>
      </c>
      <c r="B33" s="126">
        <v>294</v>
      </c>
      <c r="C33" s="223">
        <f t="shared" si="6"/>
        <v>545.7</v>
      </c>
      <c r="D33" s="126">
        <v>1925404</v>
      </c>
      <c r="E33" s="126">
        <v>1925402</v>
      </c>
      <c r="F33" s="126">
        <v>1411107</v>
      </c>
      <c r="G33" s="126">
        <v>84918</v>
      </c>
      <c r="H33" s="126">
        <v>222144</v>
      </c>
      <c r="I33" s="126">
        <v>35046</v>
      </c>
      <c r="J33" s="126">
        <v>68180</v>
      </c>
      <c r="K33" s="126">
        <v>0</v>
      </c>
      <c r="L33" s="126">
        <v>0</v>
      </c>
      <c r="M33" s="126">
        <v>0</v>
      </c>
    </row>
    <row r="34" spans="1:13" ht="11.25">
      <c r="A34" s="222" t="s">
        <v>175</v>
      </c>
      <c r="B34" s="126">
        <v>32</v>
      </c>
      <c r="C34" s="223">
        <f t="shared" si="6"/>
        <v>594.5</v>
      </c>
      <c r="D34" s="126">
        <v>228298</v>
      </c>
      <c r="E34" s="126">
        <v>228277</v>
      </c>
      <c r="F34" s="126">
        <v>153538</v>
      </c>
      <c r="G34" s="126">
        <v>12520</v>
      </c>
      <c r="H34" s="126">
        <v>25692</v>
      </c>
      <c r="I34" s="126">
        <v>4010</v>
      </c>
      <c r="J34" s="126">
        <v>16000</v>
      </c>
      <c r="K34" s="126">
        <v>0</v>
      </c>
      <c r="L34" s="126">
        <v>0</v>
      </c>
      <c r="M34" s="126">
        <v>0</v>
      </c>
    </row>
    <row r="35" spans="1:13" ht="11.25">
      <c r="A35" s="222" t="s">
        <v>176</v>
      </c>
      <c r="B35" s="126">
        <v>41</v>
      </c>
      <c r="C35" s="223">
        <f t="shared" si="6"/>
        <v>378.1</v>
      </c>
      <c r="D35" s="126">
        <v>186093</v>
      </c>
      <c r="E35" s="126">
        <v>186003</v>
      </c>
      <c r="F35" s="126">
        <v>125869</v>
      </c>
      <c r="G35" s="126">
        <v>11814</v>
      </c>
      <c r="H35" s="126">
        <v>20241</v>
      </c>
      <c r="I35" s="126">
        <v>3191</v>
      </c>
      <c r="J35" s="126">
        <v>7701</v>
      </c>
      <c r="K35" s="126">
        <v>0</v>
      </c>
      <c r="L35" s="126">
        <v>0</v>
      </c>
      <c r="M35" s="126">
        <v>0</v>
      </c>
    </row>
    <row r="36" spans="1:13" s="91" customFormat="1" ht="11.25">
      <c r="A36" s="224" t="s">
        <v>177</v>
      </c>
      <c r="B36" s="231">
        <f>SUM(B31:B35)</f>
        <v>428</v>
      </c>
      <c r="C36" s="225">
        <f t="shared" si="6"/>
        <v>563.5</v>
      </c>
      <c r="D36" s="231">
        <f aca="true" t="shared" si="7" ref="D36:M36">SUM(D31:D35)</f>
        <v>2897477</v>
      </c>
      <c r="E36" s="231">
        <f t="shared" si="7"/>
        <v>2894255</v>
      </c>
      <c r="F36" s="231">
        <f t="shared" si="7"/>
        <v>2042392</v>
      </c>
      <c r="G36" s="231">
        <f t="shared" si="7"/>
        <v>152134</v>
      </c>
      <c r="H36" s="231">
        <f t="shared" si="7"/>
        <v>329090</v>
      </c>
      <c r="I36" s="231">
        <f t="shared" si="7"/>
        <v>51988</v>
      </c>
      <c r="J36" s="231">
        <f t="shared" si="7"/>
        <v>145820</v>
      </c>
      <c r="K36" s="231">
        <f t="shared" si="7"/>
        <v>200</v>
      </c>
      <c r="L36" s="231">
        <f t="shared" si="7"/>
        <v>0</v>
      </c>
      <c r="M36" s="231">
        <f t="shared" si="7"/>
        <v>0</v>
      </c>
    </row>
    <row r="37" spans="1:13" s="91" customFormat="1" ht="14.25" customHeight="1">
      <c r="A37" s="222" t="s">
        <v>178</v>
      </c>
      <c r="B37" s="126">
        <v>468</v>
      </c>
      <c r="C37" s="223">
        <f t="shared" si="6"/>
        <v>555.3</v>
      </c>
      <c r="D37" s="126">
        <v>3120322</v>
      </c>
      <c r="E37" s="126">
        <v>3118834</v>
      </c>
      <c r="F37" s="126">
        <v>2020879</v>
      </c>
      <c r="G37" s="126">
        <v>138498</v>
      </c>
      <c r="H37" s="126">
        <v>320411</v>
      </c>
      <c r="I37" s="126">
        <v>50849</v>
      </c>
      <c r="J37" s="126">
        <v>172167</v>
      </c>
      <c r="K37" s="126">
        <v>233633</v>
      </c>
      <c r="L37" s="126">
        <v>0</v>
      </c>
      <c r="M37" s="126">
        <v>0</v>
      </c>
    </row>
    <row r="38" spans="1:13" s="90" customFormat="1" ht="11.25">
      <c r="A38" s="222" t="s">
        <v>179</v>
      </c>
      <c r="B38" s="126">
        <v>381</v>
      </c>
      <c r="C38" s="223">
        <f t="shared" si="6"/>
        <v>379.1</v>
      </c>
      <c r="D38" s="126">
        <v>1734173</v>
      </c>
      <c r="E38" s="126">
        <v>1733426</v>
      </c>
      <c r="F38" s="126">
        <v>1212481</v>
      </c>
      <c r="G38" s="126">
        <v>80426</v>
      </c>
      <c r="H38" s="126">
        <v>188840</v>
      </c>
      <c r="I38" s="126">
        <v>30552</v>
      </c>
      <c r="J38" s="126">
        <v>60366</v>
      </c>
      <c r="K38" s="126">
        <v>49776</v>
      </c>
      <c r="L38" s="126">
        <v>0</v>
      </c>
      <c r="M38" s="126">
        <v>0</v>
      </c>
    </row>
    <row r="39" spans="1:13" s="90" customFormat="1" ht="11.25">
      <c r="A39" s="222" t="s">
        <v>173</v>
      </c>
      <c r="B39" s="126">
        <v>600</v>
      </c>
      <c r="C39" s="223">
        <f t="shared" si="6"/>
        <v>565.5</v>
      </c>
      <c r="D39" s="126">
        <v>4084531</v>
      </c>
      <c r="E39" s="126">
        <v>4071755</v>
      </c>
      <c r="F39" s="126">
        <v>2673694</v>
      </c>
      <c r="G39" s="126">
        <v>185390</v>
      </c>
      <c r="H39" s="126">
        <v>424606</v>
      </c>
      <c r="I39" s="126">
        <v>67316</v>
      </c>
      <c r="J39" s="126">
        <v>229050</v>
      </c>
      <c r="K39" s="126">
        <v>200000</v>
      </c>
      <c r="L39" s="126">
        <v>0</v>
      </c>
      <c r="M39" s="126">
        <v>0</v>
      </c>
    </row>
    <row r="40" spans="1:13" s="90" customFormat="1" ht="11.25">
      <c r="A40" s="222" t="s">
        <v>180</v>
      </c>
      <c r="B40" s="126">
        <v>568</v>
      </c>
      <c r="C40" s="223">
        <f t="shared" si="6"/>
        <v>521.6</v>
      </c>
      <c r="D40" s="126">
        <v>3569463</v>
      </c>
      <c r="E40" s="126">
        <v>3555210</v>
      </c>
      <c r="F40" s="126">
        <v>2408685</v>
      </c>
      <c r="G40" s="126">
        <v>179990</v>
      </c>
      <c r="H40" s="126">
        <v>376574</v>
      </c>
      <c r="I40" s="126">
        <v>60389</v>
      </c>
      <c r="J40" s="126">
        <v>85852</v>
      </c>
      <c r="K40" s="126">
        <v>160912</v>
      </c>
      <c r="L40" s="126">
        <v>0</v>
      </c>
      <c r="M40" s="126">
        <v>0</v>
      </c>
    </row>
    <row r="41" spans="1:13" s="91" customFormat="1" ht="11.25">
      <c r="A41" s="222" t="s">
        <v>181</v>
      </c>
      <c r="B41" s="232">
        <v>462</v>
      </c>
      <c r="C41" s="223">
        <f t="shared" si="6"/>
        <v>513.6</v>
      </c>
      <c r="D41" s="126">
        <v>2847870</v>
      </c>
      <c r="E41" s="126">
        <v>2847266</v>
      </c>
      <c r="F41" s="126">
        <v>1848015</v>
      </c>
      <c r="G41" s="126">
        <v>118263</v>
      </c>
      <c r="H41" s="126">
        <v>288408</v>
      </c>
      <c r="I41" s="126">
        <v>44788</v>
      </c>
      <c r="J41" s="126">
        <v>152254</v>
      </c>
      <c r="K41" s="126">
        <v>220515</v>
      </c>
      <c r="L41" s="126">
        <v>0</v>
      </c>
      <c r="M41" s="126">
        <v>0</v>
      </c>
    </row>
    <row r="42" spans="1:13" s="90" customFormat="1" ht="11.25">
      <c r="A42" s="222" t="s">
        <v>174</v>
      </c>
      <c r="B42" s="126">
        <v>87</v>
      </c>
      <c r="C42" s="223">
        <f t="shared" si="6"/>
        <v>943.9</v>
      </c>
      <c r="D42" s="126">
        <v>985521</v>
      </c>
      <c r="E42" s="126">
        <v>985470</v>
      </c>
      <c r="F42" s="126">
        <v>687600</v>
      </c>
      <c r="G42" s="126">
        <v>81885</v>
      </c>
      <c r="H42" s="126">
        <v>116249</v>
      </c>
      <c r="I42" s="126">
        <v>18283</v>
      </c>
      <c r="J42" s="126">
        <v>19590</v>
      </c>
      <c r="K42" s="126">
        <v>0</v>
      </c>
      <c r="L42" s="126">
        <v>0</v>
      </c>
      <c r="M42" s="126">
        <v>0</v>
      </c>
    </row>
    <row r="43" spans="1:13" s="90" customFormat="1" ht="11.25">
      <c r="A43" s="222" t="s">
        <v>182</v>
      </c>
      <c r="B43" s="126">
        <v>552</v>
      </c>
      <c r="C43" s="223">
        <f t="shared" si="6"/>
        <v>375.4</v>
      </c>
      <c r="D43" s="126">
        <v>2487634</v>
      </c>
      <c r="E43" s="126">
        <v>2486442</v>
      </c>
      <c r="F43" s="126">
        <v>1624243</v>
      </c>
      <c r="G43" s="126">
        <v>11651</v>
      </c>
      <c r="H43" s="126">
        <v>253997</v>
      </c>
      <c r="I43" s="126">
        <v>39642</v>
      </c>
      <c r="J43" s="126">
        <v>145496</v>
      </c>
      <c r="K43" s="126">
        <v>138434</v>
      </c>
      <c r="L43" s="126">
        <v>0</v>
      </c>
      <c r="M43" s="126">
        <v>0</v>
      </c>
    </row>
    <row r="44" spans="1:13" s="90" customFormat="1" ht="11.25">
      <c r="A44" s="222" t="s">
        <v>176</v>
      </c>
      <c r="B44" s="126">
        <v>208</v>
      </c>
      <c r="C44" s="223">
        <f t="shared" si="6"/>
        <v>573.8</v>
      </c>
      <c r="D44" s="126">
        <v>1439707</v>
      </c>
      <c r="E44" s="126">
        <v>1432215</v>
      </c>
      <c r="F44" s="126">
        <v>891530</v>
      </c>
      <c r="G44" s="126">
        <v>68153</v>
      </c>
      <c r="H44" s="126">
        <v>113290</v>
      </c>
      <c r="I44" s="126">
        <v>25882</v>
      </c>
      <c r="J44" s="126">
        <v>100592</v>
      </c>
      <c r="K44" s="126">
        <v>147716</v>
      </c>
      <c r="L44" s="126">
        <v>0</v>
      </c>
      <c r="M44" s="126">
        <v>0</v>
      </c>
    </row>
    <row r="45" spans="1:13" s="90" customFormat="1" ht="11.25">
      <c r="A45" s="222" t="s">
        <v>183</v>
      </c>
      <c r="B45" s="126">
        <v>315</v>
      </c>
      <c r="C45" s="223">
        <f t="shared" si="6"/>
        <v>565.4</v>
      </c>
      <c r="D45" s="126">
        <v>2140587</v>
      </c>
      <c r="E45" s="126">
        <v>2137368</v>
      </c>
      <c r="F45" s="126">
        <v>1469495</v>
      </c>
      <c r="G45" s="126">
        <v>115516</v>
      </c>
      <c r="H45" s="126">
        <v>241088</v>
      </c>
      <c r="I45" s="126">
        <v>37441</v>
      </c>
      <c r="J45" s="126">
        <v>73621</v>
      </c>
      <c r="K45" s="126">
        <v>50000</v>
      </c>
      <c r="L45" s="126">
        <v>0</v>
      </c>
      <c r="M45" s="126">
        <v>0</v>
      </c>
    </row>
    <row r="46" spans="1:13" s="90" customFormat="1" ht="11.25">
      <c r="A46" s="222" t="s">
        <v>168</v>
      </c>
      <c r="B46" s="126">
        <v>142</v>
      </c>
      <c r="C46" s="223">
        <f t="shared" si="6"/>
        <v>375.2</v>
      </c>
      <c r="D46" s="126">
        <v>639732</v>
      </c>
      <c r="E46" s="126">
        <v>639409</v>
      </c>
      <c r="F46" s="126">
        <v>456908</v>
      </c>
      <c r="G46" s="126">
        <v>30578</v>
      </c>
      <c r="H46" s="126">
        <v>72686</v>
      </c>
      <c r="I46" s="126">
        <v>11736</v>
      </c>
      <c r="J46" s="126">
        <v>22288</v>
      </c>
      <c r="K46" s="126">
        <v>0</v>
      </c>
      <c r="L46" s="126">
        <v>0</v>
      </c>
      <c r="M46" s="126">
        <v>0</v>
      </c>
    </row>
    <row r="47" spans="1:13" s="90" customFormat="1" ht="11.25">
      <c r="A47" s="222" t="s">
        <v>184</v>
      </c>
      <c r="B47" s="126">
        <v>444</v>
      </c>
      <c r="C47" s="223">
        <f t="shared" si="6"/>
        <v>448.4</v>
      </c>
      <c r="D47" s="126">
        <v>2392929</v>
      </c>
      <c r="E47" s="126">
        <v>2389218</v>
      </c>
      <c r="F47" s="126">
        <v>1645641</v>
      </c>
      <c r="G47" s="126">
        <v>111717</v>
      </c>
      <c r="H47" s="126">
        <v>258208</v>
      </c>
      <c r="I47" s="126">
        <v>41237</v>
      </c>
      <c r="J47" s="126">
        <v>73474</v>
      </c>
      <c r="K47" s="126">
        <v>110561</v>
      </c>
      <c r="L47" s="126">
        <v>0</v>
      </c>
      <c r="M47" s="126">
        <v>0</v>
      </c>
    </row>
    <row r="48" spans="1:13" s="90" customFormat="1" ht="11.25">
      <c r="A48" s="224" t="s">
        <v>185</v>
      </c>
      <c r="B48" s="130">
        <f>SUM(B37:B47)</f>
        <v>4227</v>
      </c>
      <c r="C48" s="225">
        <f t="shared" si="6"/>
        <v>500.7</v>
      </c>
      <c r="D48" s="130">
        <f aca="true" t="shared" si="8" ref="D48:M48">SUM(D37:D47)</f>
        <v>25442469</v>
      </c>
      <c r="E48" s="130">
        <f t="shared" si="8"/>
        <v>25396613</v>
      </c>
      <c r="F48" s="130">
        <f t="shared" si="8"/>
        <v>16939171</v>
      </c>
      <c r="G48" s="130">
        <f t="shared" si="8"/>
        <v>1122067</v>
      </c>
      <c r="H48" s="130">
        <f t="shared" si="8"/>
        <v>2654357</v>
      </c>
      <c r="I48" s="130">
        <f t="shared" si="8"/>
        <v>428115</v>
      </c>
      <c r="J48" s="130">
        <f t="shared" si="8"/>
        <v>1134750</v>
      </c>
      <c r="K48" s="130">
        <f t="shared" si="8"/>
        <v>1311547</v>
      </c>
      <c r="L48" s="130">
        <f t="shared" si="8"/>
        <v>0</v>
      </c>
      <c r="M48" s="130">
        <f t="shared" si="8"/>
        <v>0</v>
      </c>
    </row>
    <row r="49" spans="1:13" s="90" customFormat="1" ht="11.25">
      <c r="A49" s="224" t="s">
        <v>186</v>
      </c>
      <c r="B49" s="130">
        <v>320</v>
      </c>
      <c r="C49" s="225">
        <f t="shared" si="6"/>
        <v>732.4</v>
      </c>
      <c r="D49" s="130">
        <v>2815069</v>
      </c>
      <c r="E49" s="130">
        <v>2812601</v>
      </c>
      <c r="F49" s="130">
        <v>2006285</v>
      </c>
      <c r="G49" s="130">
        <v>119421</v>
      </c>
      <c r="H49" s="130">
        <v>327482</v>
      </c>
      <c r="I49" s="130">
        <v>49797</v>
      </c>
      <c r="J49" s="130">
        <v>49455</v>
      </c>
      <c r="K49" s="130">
        <v>91994</v>
      </c>
      <c r="L49" s="130">
        <v>0</v>
      </c>
      <c r="M49" s="130">
        <v>0</v>
      </c>
    </row>
    <row r="50" spans="1:13" s="233" customFormat="1" ht="11.25">
      <c r="A50" s="226" t="s">
        <v>187</v>
      </c>
      <c r="B50" s="232">
        <v>38</v>
      </c>
      <c r="C50" s="223">
        <f t="shared" si="6"/>
        <v>1926</v>
      </c>
      <c r="D50" s="126">
        <v>878429</v>
      </c>
      <c r="E50" s="126">
        <v>878254</v>
      </c>
      <c r="F50" s="126">
        <v>671535</v>
      </c>
      <c r="G50" s="126">
        <v>36578</v>
      </c>
      <c r="H50" s="126">
        <v>101731</v>
      </c>
      <c r="I50" s="126">
        <v>16866</v>
      </c>
      <c r="J50" s="126">
        <v>17770</v>
      </c>
      <c r="K50" s="126">
        <v>0</v>
      </c>
      <c r="L50" s="126">
        <v>0</v>
      </c>
      <c r="M50" s="126">
        <v>0</v>
      </c>
    </row>
    <row r="51" spans="1:13" s="91" customFormat="1" ht="11.25">
      <c r="A51" s="226" t="s">
        <v>188</v>
      </c>
      <c r="B51" s="232">
        <v>36</v>
      </c>
      <c r="C51" s="223">
        <f t="shared" si="6"/>
        <v>1779.4</v>
      </c>
      <c r="D51" s="126">
        <v>768797</v>
      </c>
      <c r="E51" s="126">
        <v>768685</v>
      </c>
      <c r="F51" s="126">
        <v>583692</v>
      </c>
      <c r="G51" s="126">
        <v>36612</v>
      </c>
      <c r="H51" s="126">
        <v>95971</v>
      </c>
      <c r="I51" s="126">
        <v>14735</v>
      </c>
      <c r="J51" s="126">
        <v>528</v>
      </c>
      <c r="K51" s="126">
        <v>0</v>
      </c>
      <c r="L51" s="126">
        <v>0</v>
      </c>
      <c r="M51" s="126">
        <v>0</v>
      </c>
    </row>
    <row r="52" spans="1:13" s="91" customFormat="1" ht="11.25">
      <c r="A52" s="226" t="s">
        <v>189</v>
      </c>
      <c r="B52" s="232">
        <v>44</v>
      </c>
      <c r="C52" s="223">
        <f t="shared" si="6"/>
        <v>1961.6</v>
      </c>
      <c r="D52" s="126">
        <v>1037320</v>
      </c>
      <c r="E52" s="126">
        <v>1035723</v>
      </c>
      <c r="F52" s="126">
        <v>756932</v>
      </c>
      <c r="G52" s="126">
        <v>58246</v>
      </c>
      <c r="H52" s="126">
        <v>120361</v>
      </c>
      <c r="I52" s="126">
        <v>18917</v>
      </c>
      <c r="J52" s="126">
        <v>38287</v>
      </c>
      <c r="K52" s="126">
        <v>0</v>
      </c>
      <c r="L52" s="126">
        <v>0</v>
      </c>
      <c r="M52" s="126">
        <v>0</v>
      </c>
    </row>
    <row r="53" spans="1:13" s="91" customFormat="1" ht="11.25">
      <c r="A53" s="224" t="s">
        <v>190</v>
      </c>
      <c r="B53" s="130">
        <f>SUM(B50:B52)</f>
        <v>118</v>
      </c>
      <c r="C53" s="225">
        <f t="shared" si="6"/>
        <v>1894.5</v>
      </c>
      <c r="D53" s="130">
        <f aca="true" t="shared" si="9" ref="D53:M53">SUM(D50:D52)</f>
        <v>2684546</v>
      </c>
      <c r="E53" s="130">
        <f t="shared" si="9"/>
        <v>2682662</v>
      </c>
      <c r="F53" s="130">
        <f t="shared" si="9"/>
        <v>2012159</v>
      </c>
      <c r="G53" s="130">
        <f t="shared" si="9"/>
        <v>131436</v>
      </c>
      <c r="H53" s="130">
        <f t="shared" si="9"/>
        <v>318063</v>
      </c>
      <c r="I53" s="130">
        <f t="shared" si="9"/>
        <v>50518</v>
      </c>
      <c r="J53" s="130">
        <f t="shared" si="9"/>
        <v>56585</v>
      </c>
      <c r="K53" s="130">
        <f t="shared" si="9"/>
        <v>0</v>
      </c>
      <c r="L53" s="130">
        <f t="shared" si="9"/>
        <v>0</v>
      </c>
      <c r="M53" s="130">
        <f t="shared" si="9"/>
        <v>0</v>
      </c>
    </row>
    <row r="54" spans="1:13" s="91" customFormat="1" ht="21.75">
      <c r="A54" s="227" t="s">
        <v>191</v>
      </c>
      <c r="B54" s="231"/>
      <c r="C54" s="225"/>
      <c r="D54" s="130">
        <v>64769</v>
      </c>
      <c r="E54" s="130">
        <v>63835</v>
      </c>
      <c r="F54" s="130">
        <v>28561</v>
      </c>
      <c r="G54" s="130">
        <v>0</v>
      </c>
      <c r="H54" s="130">
        <v>3911</v>
      </c>
      <c r="I54" s="130">
        <v>610</v>
      </c>
      <c r="J54" s="130">
        <v>21483</v>
      </c>
      <c r="K54" s="130"/>
      <c r="L54" s="130">
        <v>0</v>
      </c>
      <c r="M54" s="130">
        <v>0</v>
      </c>
    </row>
    <row r="55" spans="1:13" s="91" customFormat="1" ht="21.75">
      <c r="A55" s="227" t="s">
        <v>192</v>
      </c>
      <c r="B55" s="130"/>
      <c r="C55" s="225"/>
      <c r="D55" s="130">
        <v>586165</v>
      </c>
      <c r="E55" s="130">
        <v>566874</v>
      </c>
      <c r="F55" s="130">
        <v>369081</v>
      </c>
      <c r="G55" s="130">
        <v>27302</v>
      </c>
      <c r="H55" s="130">
        <v>59370</v>
      </c>
      <c r="I55" s="130">
        <v>9418</v>
      </c>
      <c r="J55" s="130">
        <v>3931</v>
      </c>
      <c r="K55" s="130">
        <v>531</v>
      </c>
      <c r="L55" s="130">
        <v>0</v>
      </c>
      <c r="M55" s="130">
        <v>0</v>
      </c>
    </row>
    <row r="56" spans="1:13" s="91" customFormat="1" ht="21.75">
      <c r="A56" s="227" t="s">
        <v>193</v>
      </c>
      <c r="B56" s="130"/>
      <c r="C56" s="225"/>
      <c r="D56" s="130">
        <v>79415</v>
      </c>
      <c r="E56" s="130">
        <v>78874</v>
      </c>
      <c r="F56" s="130">
        <v>57676</v>
      </c>
      <c r="G56" s="130">
        <v>4928</v>
      </c>
      <c r="H56" s="130">
        <v>8985</v>
      </c>
      <c r="I56" s="130">
        <v>1294</v>
      </c>
      <c r="J56" s="130">
        <v>3500</v>
      </c>
      <c r="K56" s="130">
        <v>0</v>
      </c>
      <c r="L56" s="130">
        <v>0</v>
      </c>
      <c r="M56" s="130">
        <v>0</v>
      </c>
    </row>
    <row r="57" spans="1:13" s="91" customFormat="1" ht="21.75">
      <c r="A57" s="227" t="s">
        <v>194</v>
      </c>
      <c r="B57" s="231"/>
      <c r="C57" s="225"/>
      <c r="D57" s="231">
        <v>216218</v>
      </c>
      <c r="E57" s="231">
        <v>215802</v>
      </c>
      <c r="F57" s="231">
        <v>125795</v>
      </c>
      <c r="G57" s="231">
        <v>5941</v>
      </c>
      <c r="H57" s="231">
        <v>18795</v>
      </c>
      <c r="I57" s="231">
        <v>3197</v>
      </c>
      <c r="J57" s="231">
        <v>1794</v>
      </c>
      <c r="K57" s="231">
        <v>39000</v>
      </c>
      <c r="L57" s="231">
        <v>0</v>
      </c>
      <c r="M57" s="231">
        <v>0</v>
      </c>
    </row>
    <row r="58" spans="1:13" s="91" customFormat="1" ht="11.25">
      <c r="A58" s="226" t="s">
        <v>195</v>
      </c>
      <c r="B58" s="126">
        <v>15</v>
      </c>
      <c r="C58" s="223">
        <f>E58/B58/12</f>
        <v>3293.3</v>
      </c>
      <c r="D58" s="126">
        <v>595708</v>
      </c>
      <c r="E58" s="126">
        <v>592791</v>
      </c>
      <c r="F58" s="126">
        <v>331822</v>
      </c>
      <c r="G58" s="126">
        <v>30847</v>
      </c>
      <c r="H58" s="126">
        <v>55975</v>
      </c>
      <c r="I58" s="126">
        <v>8521</v>
      </c>
      <c r="J58" s="126">
        <v>62174</v>
      </c>
      <c r="K58" s="126">
        <v>13000</v>
      </c>
      <c r="L58" s="126">
        <v>0</v>
      </c>
      <c r="M58" s="126">
        <v>6000</v>
      </c>
    </row>
    <row r="59" spans="1:13" ht="11.25">
      <c r="A59" s="226" t="s">
        <v>170</v>
      </c>
      <c r="B59" s="126">
        <v>12</v>
      </c>
      <c r="C59" s="223">
        <f>E59/B59/12</f>
        <v>3873.9</v>
      </c>
      <c r="D59" s="126">
        <v>566710</v>
      </c>
      <c r="E59" s="126">
        <v>557836</v>
      </c>
      <c r="F59" s="126">
        <v>285429</v>
      </c>
      <c r="G59" s="126">
        <v>26078</v>
      </c>
      <c r="H59" s="126">
        <v>48174</v>
      </c>
      <c r="I59" s="126">
        <v>7570</v>
      </c>
      <c r="J59" s="126">
        <v>66793</v>
      </c>
      <c r="K59" s="126">
        <v>54574</v>
      </c>
      <c r="L59" s="126">
        <v>0</v>
      </c>
      <c r="M59" s="126">
        <v>0</v>
      </c>
    </row>
    <row r="60" spans="1:13" ht="11.25">
      <c r="A60" s="224" t="s">
        <v>196</v>
      </c>
      <c r="B60" s="130">
        <f>B58+B59</f>
        <v>27</v>
      </c>
      <c r="C60" s="225">
        <f>E60/B60/12</f>
        <v>3551.3</v>
      </c>
      <c r="D60" s="130">
        <f aca="true" t="shared" si="10" ref="D60:M60">D58+D59</f>
        <v>1162418</v>
      </c>
      <c r="E60" s="130">
        <f t="shared" si="10"/>
        <v>1150627</v>
      </c>
      <c r="F60" s="130">
        <f t="shared" si="10"/>
        <v>617251</v>
      </c>
      <c r="G60" s="130">
        <f t="shared" si="10"/>
        <v>56925</v>
      </c>
      <c r="H60" s="130">
        <f t="shared" si="10"/>
        <v>104149</v>
      </c>
      <c r="I60" s="130">
        <f t="shared" si="10"/>
        <v>16091</v>
      </c>
      <c r="J60" s="130">
        <f t="shared" si="10"/>
        <v>128967</v>
      </c>
      <c r="K60" s="130">
        <f t="shared" si="10"/>
        <v>67574</v>
      </c>
      <c r="L60" s="130">
        <f t="shared" si="10"/>
        <v>0</v>
      </c>
      <c r="M60" s="130">
        <f t="shared" si="10"/>
        <v>6000</v>
      </c>
    </row>
    <row r="61" spans="1:13" ht="11.25">
      <c r="A61" s="226" t="s">
        <v>197</v>
      </c>
      <c r="B61" s="126">
        <f>2825+1936</f>
        <v>4761</v>
      </c>
      <c r="C61" s="223">
        <f>E61/B61</f>
        <v>261.1</v>
      </c>
      <c r="D61" s="126">
        <v>1244468</v>
      </c>
      <c r="E61" s="126">
        <v>1243000</v>
      </c>
      <c r="F61" s="126">
        <v>821039</v>
      </c>
      <c r="G61" s="126">
        <v>59428</v>
      </c>
      <c r="H61" s="126">
        <v>126016</v>
      </c>
      <c r="I61" s="126">
        <v>20344</v>
      </c>
      <c r="J61" s="126">
        <v>10399</v>
      </c>
      <c r="K61" s="126">
        <v>756</v>
      </c>
      <c r="L61" s="126">
        <v>0</v>
      </c>
      <c r="M61" s="126">
        <v>0</v>
      </c>
    </row>
    <row r="62" spans="1:13" ht="11.25">
      <c r="A62" s="226" t="s">
        <v>198</v>
      </c>
      <c r="B62" s="126">
        <v>7550</v>
      </c>
      <c r="C62" s="223">
        <f>E62/B62</f>
        <v>150.3</v>
      </c>
      <c r="D62" s="126">
        <v>1144145</v>
      </c>
      <c r="E62" s="126">
        <v>1134619</v>
      </c>
      <c r="F62" s="126">
        <v>760774</v>
      </c>
      <c r="G62" s="126">
        <v>56303</v>
      </c>
      <c r="H62" s="126">
        <v>124859</v>
      </c>
      <c r="I62" s="126">
        <v>19576</v>
      </c>
      <c r="J62" s="126">
        <v>23405</v>
      </c>
      <c r="K62" s="126">
        <v>1999</v>
      </c>
      <c r="L62" s="126">
        <v>0</v>
      </c>
      <c r="M62" s="126">
        <v>0</v>
      </c>
    </row>
    <row r="63" spans="1:13" ht="11.25">
      <c r="A63" s="226" t="s">
        <v>199</v>
      </c>
      <c r="B63" s="126">
        <f>2257+1458</f>
        <v>3715</v>
      </c>
      <c r="C63" s="223">
        <f>E63/B63</f>
        <v>273.8</v>
      </c>
      <c r="D63" s="126">
        <v>1017797</v>
      </c>
      <c r="E63" s="126">
        <v>1017194</v>
      </c>
      <c r="F63" s="126">
        <v>693306</v>
      </c>
      <c r="G63" s="126">
        <v>49532</v>
      </c>
      <c r="H63" s="126">
        <v>110141</v>
      </c>
      <c r="I63" s="126">
        <v>17366</v>
      </c>
      <c r="J63" s="126">
        <v>12041</v>
      </c>
      <c r="K63" s="126">
        <v>1008</v>
      </c>
      <c r="L63" s="126">
        <v>0</v>
      </c>
      <c r="M63" s="126">
        <v>0</v>
      </c>
    </row>
    <row r="64" spans="1:13" ht="11.25">
      <c r="A64" s="224" t="s">
        <v>200</v>
      </c>
      <c r="B64" s="130">
        <f>SUM(B61:B63)</f>
        <v>16026</v>
      </c>
      <c r="C64" s="225">
        <f>E64/B64/12</f>
        <v>17.7</v>
      </c>
      <c r="D64" s="130">
        <f aca="true" t="shared" si="11" ref="D64:M64">SUM(D61:D63)</f>
        <v>3406410</v>
      </c>
      <c r="E64" s="130">
        <f t="shared" si="11"/>
        <v>3394813</v>
      </c>
      <c r="F64" s="130">
        <f t="shared" si="11"/>
        <v>2275119</v>
      </c>
      <c r="G64" s="130">
        <f t="shared" si="11"/>
        <v>165263</v>
      </c>
      <c r="H64" s="130">
        <f t="shared" si="11"/>
        <v>361016</v>
      </c>
      <c r="I64" s="130">
        <f t="shared" si="11"/>
        <v>57286</v>
      </c>
      <c r="J64" s="130">
        <f t="shared" si="11"/>
        <v>45845</v>
      </c>
      <c r="K64" s="130">
        <f t="shared" si="11"/>
        <v>3763</v>
      </c>
      <c r="L64" s="130">
        <f t="shared" si="11"/>
        <v>0</v>
      </c>
      <c r="M64" s="130">
        <f t="shared" si="11"/>
        <v>0</v>
      </c>
    </row>
    <row r="65" spans="1:13" s="90" customFormat="1" ht="11.25">
      <c r="A65" s="224" t="s">
        <v>201</v>
      </c>
      <c r="B65" s="130">
        <v>725</v>
      </c>
      <c r="C65" s="225">
        <v>764</v>
      </c>
      <c r="D65" s="130">
        <v>1116502</v>
      </c>
      <c r="E65" s="130">
        <v>1109450</v>
      </c>
      <c r="F65" s="130">
        <v>740099</v>
      </c>
      <c r="G65" s="130">
        <v>54496</v>
      </c>
      <c r="H65" s="130">
        <v>120027</v>
      </c>
      <c r="I65" s="130">
        <v>18654</v>
      </c>
      <c r="J65" s="130">
        <v>45796</v>
      </c>
      <c r="K65" s="130">
        <v>0</v>
      </c>
      <c r="L65" s="130">
        <v>0</v>
      </c>
      <c r="M65" s="130">
        <v>0</v>
      </c>
    </row>
    <row r="66" spans="1:13" ht="11.25">
      <c r="A66" s="226" t="s">
        <v>157</v>
      </c>
      <c r="B66" s="126">
        <v>140</v>
      </c>
      <c r="C66" s="223">
        <f>E66/B66/12</f>
        <v>489.7</v>
      </c>
      <c r="D66" s="126">
        <v>842151</v>
      </c>
      <c r="E66" s="126">
        <v>822638</v>
      </c>
      <c r="F66" s="126">
        <v>501465</v>
      </c>
      <c r="G66" s="126">
        <v>32036</v>
      </c>
      <c r="H66" s="126">
        <v>79143</v>
      </c>
      <c r="I66" s="126">
        <v>12023</v>
      </c>
      <c r="J66" s="126">
        <v>149179</v>
      </c>
      <c r="K66" s="126">
        <v>0</v>
      </c>
      <c r="L66" s="126">
        <v>0</v>
      </c>
      <c r="M66" s="126">
        <v>0</v>
      </c>
    </row>
    <row r="67" spans="1:13" ht="11.25">
      <c r="A67" s="226" t="s">
        <v>179</v>
      </c>
      <c r="B67" s="126">
        <v>91</v>
      </c>
      <c r="C67" s="223">
        <f>E67/B67/12</f>
        <v>649.6</v>
      </c>
      <c r="D67" s="126">
        <v>709632</v>
      </c>
      <c r="E67" s="126">
        <v>709371</v>
      </c>
      <c r="F67" s="126">
        <v>487300</v>
      </c>
      <c r="G67" s="126">
        <v>35380</v>
      </c>
      <c r="H67" s="126">
        <v>76022</v>
      </c>
      <c r="I67" s="126">
        <v>12063</v>
      </c>
      <c r="J67" s="126">
        <v>67131</v>
      </c>
      <c r="K67" s="126">
        <v>0</v>
      </c>
      <c r="L67" s="126">
        <v>0</v>
      </c>
      <c r="M67" s="126">
        <v>0</v>
      </c>
    </row>
    <row r="68" spans="1:13" ht="11.25">
      <c r="A68" s="224" t="s">
        <v>202</v>
      </c>
      <c r="B68" s="130">
        <f>SUM(B66:B67)</f>
        <v>231</v>
      </c>
      <c r="C68" s="225">
        <f>E68/B68/12</f>
        <v>552.7</v>
      </c>
      <c r="D68" s="130">
        <f aca="true" t="shared" si="12" ref="D68:M68">SUM(D66:D67)</f>
        <v>1551783</v>
      </c>
      <c r="E68" s="130">
        <f t="shared" si="12"/>
        <v>1532009</v>
      </c>
      <c r="F68" s="130">
        <f t="shared" si="12"/>
        <v>988765</v>
      </c>
      <c r="G68" s="130">
        <f t="shared" si="12"/>
        <v>67416</v>
      </c>
      <c r="H68" s="130">
        <f t="shared" si="12"/>
        <v>155165</v>
      </c>
      <c r="I68" s="130">
        <f t="shared" si="12"/>
        <v>24086</v>
      </c>
      <c r="J68" s="130">
        <f t="shared" si="12"/>
        <v>216310</v>
      </c>
      <c r="K68" s="130">
        <f t="shared" si="12"/>
        <v>0</v>
      </c>
      <c r="L68" s="130">
        <f t="shared" si="12"/>
        <v>0</v>
      </c>
      <c r="M68" s="130">
        <f t="shared" si="12"/>
        <v>0</v>
      </c>
    </row>
    <row r="69" spans="1:13" ht="21.75">
      <c r="A69" s="227" t="s">
        <v>203</v>
      </c>
      <c r="B69" s="130"/>
      <c r="C69" s="225"/>
      <c r="D69" s="130">
        <v>366173</v>
      </c>
      <c r="E69" s="130">
        <v>366041</v>
      </c>
      <c r="F69" s="130">
        <v>284726</v>
      </c>
      <c r="G69" s="130">
        <v>21448</v>
      </c>
      <c r="H69" s="130">
        <v>42805</v>
      </c>
      <c r="I69" s="130">
        <v>6999</v>
      </c>
      <c r="J69" s="130">
        <v>0</v>
      </c>
      <c r="K69" s="130">
        <v>0</v>
      </c>
      <c r="L69" s="130">
        <v>0</v>
      </c>
      <c r="M69" s="130">
        <v>0</v>
      </c>
    </row>
    <row r="70" spans="1:13" s="166" customFormat="1" ht="11.25">
      <c r="A70" s="239" t="s">
        <v>204</v>
      </c>
      <c r="B70" s="240">
        <f>B8+B12+B27+B30+B36+B48+B49+B53+B54+B55+B57+B60+B64+B65+B68+B69</f>
        <v>28214</v>
      </c>
      <c r="C70" s="240"/>
      <c r="D70" s="240">
        <f aca="true" t="shared" si="13" ref="D70:M70">D8+D12+D27+D30+D36+D48+D49+D53+D54+D55+D57+D60+D64+D65+D68+D69+D56</f>
        <v>83052078</v>
      </c>
      <c r="E70" s="240">
        <f t="shared" si="13"/>
        <v>82846904</v>
      </c>
      <c r="F70" s="240">
        <f t="shared" si="13"/>
        <v>56507953</v>
      </c>
      <c r="G70" s="240">
        <f t="shared" si="13"/>
        <v>3986720</v>
      </c>
      <c r="H70" s="240">
        <f t="shared" si="13"/>
        <v>8902736</v>
      </c>
      <c r="I70" s="240">
        <f t="shared" si="13"/>
        <v>1420468</v>
      </c>
      <c r="J70" s="240">
        <f t="shared" si="13"/>
        <v>3228585</v>
      </c>
      <c r="K70" s="240">
        <f t="shared" si="13"/>
        <v>2443491</v>
      </c>
      <c r="L70" s="240">
        <f t="shared" si="13"/>
        <v>110864</v>
      </c>
      <c r="M70" s="240">
        <f t="shared" si="13"/>
        <v>6000</v>
      </c>
    </row>
    <row r="71" spans="1:13" ht="11.25">
      <c r="A71" s="94"/>
      <c r="F71" s="221"/>
      <c r="G71" s="221"/>
      <c r="H71" s="221"/>
      <c r="I71" s="221"/>
      <c r="J71" s="221"/>
      <c r="K71" s="221"/>
      <c r="L71" s="221"/>
      <c r="M71" s="221"/>
    </row>
    <row r="72" spans="1:13" ht="11.25">
      <c r="A72" s="94"/>
      <c r="F72" s="221"/>
      <c r="G72" s="221"/>
      <c r="H72" s="221"/>
      <c r="I72" s="221"/>
      <c r="J72" s="221"/>
      <c r="K72" s="221"/>
      <c r="L72" s="221"/>
      <c r="M72" s="221"/>
    </row>
    <row r="73" spans="1:13" ht="11.25">
      <c r="A73" s="94"/>
      <c r="F73" s="221"/>
      <c r="G73" s="221"/>
      <c r="H73" s="221"/>
      <c r="I73" s="221"/>
      <c r="J73" s="221"/>
      <c r="K73" s="221"/>
      <c r="L73" s="221"/>
      <c r="M73" s="221"/>
    </row>
    <row r="74" spans="1:13" ht="11.25">
      <c r="A74" s="94"/>
      <c r="F74" s="221"/>
      <c r="G74" s="221"/>
      <c r="H74" s="221"/>
      <c r="I74" s="221"/>
      <c r="J74" s="221"/>
      <c r="K74" s="221"/>
      <c r="L74" s="221"/>
      <c r="M74" s="221"/>
    </row>
    <row r="75" spans="1:13" ht="11.25">
      <c r="A75" s="94"/>
      <c r="F75" s="221"/>
      <c r="G75" s="221"/>
      <c r="H75" s="221"/>
      <c r="I75" s="221"/>
      <c r="J75" s="221"/>
      <c r="K75" s="221"/>
      <c r="L75" s="221"/>
      <c r="M75" s="221"/>
    </row>
    <row r="76" spans="1:13" ht="11.25">
      <c r="A76" s="94"/>
      <c r="F76" s="221"/>
      <c r="G76" s="221"/>
      <c r="H76" s="221"/>
      <c r="I76" s="221"/>
      <c r="J76" s="221"/>
      <c r="K76" s="221"/>
      <c r="L76" s="221"/>
      <c r="M76" s="221"/>
    </row>
    <row r="77" spans="1:13" ht="11.25">
      <c r="A77" s="94"/>
      <c r="F77" s="221"/>
      <c r="G77" s="221"/>
      <c r="H77" s="221"/>
      <c r="I77" s="221"/>
      <c r="J77" s="221"/>
      <c r="K77" s="221"/>
      <c r="L77" s="221"/>
      <c r="M77" s="221"/>
    </row>
    <row r="78" spans="1:13" ht="11.25">
      <c r="A78" s="94"/>
      <c r="F78" s="221"/>
      <c r="G78" s="221"/>
      <c r="H78" s="221"/>
      <c r="I78" s="221"/>
      <c r="J78" s="221"/>
      <c r="K78" s="221"/>
      <c r="L78" s="221"/>
      <c r="M78" s="221"/>
    </row>
    <row r="79" spans="1:13" ht="11.25">
      <c r="A79" s="94"/>
      <c r="F79" s="221"/>
      <c r="G79" s="221"/>
      <c r="H79" s="221"/>
      <c r="I79" s="221"/>
      <c r="J79" s="221"/>
      <c r="K79" s="221"/>
      <c r="L79" s="221"/>
      <c r="M79" s="221"/>
    </row>
    <row r="80" spans="1:13" ht="11.25">
      <c r="A80" s="94"/>
      <c r="F80" s="221"/>
      <c r="G80" s="221"/>
      <c r="H80" s="221"/>
      <c r="I80" s="221"/>
      <c r="J80" s="221"/>
      <c r="K80" s="221"/>
      <c r="L80" s="221"/>
      <c r="M80" s="221"/>
    </row>
    <row r="81" spans="1:13" ht="11.25">
      <c r="A81" s="94"/>
      <c r="F81" s="221"/>
      <c r="G81" s="221"/>
      <c r="H81" s="221"/>
      <c r="I81" s="221"/>
      <c r="J81" s="221"/>
      <c r="K81" s="221"/>
      <c r="L81" s="221"/>
      <c r="M81" s="221"/>
    </row>
    <row r="82" spans="1:13" ht="11.25">
      <c r="A82" s="94"/>
      <c r="F82" s="221"/>
      <c r="G82" s="221"/>
      <c r="H82" s="221"/>
      <c r="I82" s="221"/>
      <c r="J82" s="221"/>
      <c r="K82" s="221"/>
      <c r="L82" s="221"/>
      <c r="M82" s="221"/>
    </row>
    <row r="83" spans="1:13" ht="11.25">
      <c r="A83" s="94"/>
      <c r="F83" s="221"/>
      <c r="G83" s="221"/>
      <c r="H83" s="221"/>
      <c r="I83" s="221"/>
      <c r="J83" s="221"/>
      <c r="K83" s="221"/>
      <c r="L83" s="221"/>
      <c r="M83" s="221"/>
    </row>
    <row r="84" spans="1:13" ht="11.25">
      <c r="A84" s="94"/>
      <c r="F84" s="221"/>
      <c r="G84" s="221"/>
      <c r="H84" s="221"/>
      <c r="I84" s="221"/>
      <c r="J84" s="221"/>
      <c r="K84" s="221"/>
      <c r="L84" s="221"/>
      <c r="M84" s="221"/>
    </row>
    <row r="85" spans="1:13" ht="11.25">
      <c r="A85" s="94"/>
      <c r="F85" s="221"/>
      <c r="G85" s="221"/>
      <c r="H85" s="221"/>
      <c r="I85" s="221"/>
      <c r="J85" s="221"/>
      <c r="K85" s="221"/>
      <c r="L85" s="221"/>
      <c r="M85" s="221"/>
    </row>
    <row r="86" spans="1:13" ht="11.25">
      <c r="A86" s="94"/>
      <c r="F86" s="221"/>
      <c r="G86" s="221"/>
      <c r="H86" s="221"/>
      <c r="I86" s="221"/>
      <c r="J86" s="221"/>
      <c r="K86" s="221"/>
      <c r="L86" s="221"/>
      <c r="M86" s="221"/>
    </row>
    <row r="87" spans="1:13" ht="11.25">
      <c r="A87" s="94"/>
      <c r="F87" s="221"/>
      <c r="G87" s="221"/>
      <c r="H87" s="221"/>
      <c r="I87" s="221"/>
      <c r="J87" s="221"/>
      <c r="K87" s="221"/>
      <c r="L87" s="221"/>
      <c r="M87" s="221"/>
    </row>
    <row r="88" spans="1:13" ht="11.25">
      <c r="A88" s="94"/>
      <c r="F88" s="221"/>
      <c r="G88" s="221"/>
      <c r="H88" s="221"/>
      <c r="I88" s="221"/>
      <c r="J88" s="221"/>
      <c r="K88" s="221"/>
      <c r="L88" s="221"/>
      <c r="M88" s="221"/>
    </row>
    <row r="89" spans="1:13" ht="11.25">
      <c r="A89" s="94"/>
      <c r="F89" s="221"/>
      <c r="G89" s="221"/>
      <c r="H89" s="221"/>
      <c r="I89" s="221"/>
      <c r="J89" s="221"/>
      <c r="K89" s="221"/>
      <c r="L89" s="221"/>
      <c r="M89" s="221"/>
    </row>
    <row r="90" spans="1:13" ht="11.25">
      <c r="A90" s="94"/>
      <c r="F90" s="221"/>
      <c r="G90" s="221"/>
      <c r="H90" s="221"/>
      <c r="I90" s="221"/>
      <c r="J90" s="221"/>
      <c r="K90" s="221"/>
      <c r="L90" s="221"/>
      <c r="M90" s="221"/>
    </row>
    <row r="91" spans="1:13" ht="11.25">
      <c r="A91" s="94"/>
      <c r="F91" s="221"/>
      <c r="G91" s="221"/>
      <c r="H91" s="221"/>
      <c r="I91" s="221"/>
      <c r="J91" s="221"/>
      <c r="K91" s="221"/>
      <c r="L91" s="221"/>
      <c r="M91" s="221"/>
    </row>
    <row r="92" spans="6:13" ht="11.25">
      <c r="F92" s="221"/>
      <c r="G92" s="221"/>
      <c r="H92" s="221"/>
      <c r="I92" s="221"/>
      <c r="J92" s="221"/>
      <c r="K92" s="221"/>
      <c r="L92" s="221"/>
      <c r="M92" s="221"/>
    </row>
    <row r="93" spans="6:13" ht="11.25">
      <c r="F93" s="221"/>
      <c r="G93" s="221"/>
      <c r="H93" s="221"/>
      <c r="I93" s="221"/>
      <c r="J93" s="221"/>
      <c r="K93" s="221"/>
      <c r="L93" s="221"/>
      <c r="M93" s="221"/>
    </row>
    <row r="94" spans="6:13" ht="11.25">
      <c r="F94" s="221"/>
      <c r="G94" s="221"/>
      <c r="H94" s="221"/>
      <c r="I94" s="221"/>
      <c r="J94" s="221"/>
      <c r="K94" s="221"/>
      <c r="L94" s="221"/>
      <c r="M94" s="221"/>
    </row>
    <row r="95" spans="6:13" ht="11.25">
      <c r="F95" s="221"/>
      <c r="G95" s="221"/>
      <c r="H95" s="221"/>
      <c r="I95" s="221"/>
      <c r="J95" s="221"/>
      <c r="K95" s="221"/>
      <c r="L95" s="221"/>
      <c r="M95" s="221"/>
    </row>
    <row r="96" spans="6:13" ht="11.25">
      <c r="F96" s="221"/>
      <c r="G96" s="221"/>
      <c r="H96" s="221"/>
      <c r="I96" s="221"/>
      <c r="J96" s="221"/>
      <c r="K96" s="221"/>
      <c r="L96" s="221"/>
      <c r="M96" s="221"/>
    </row>
    <row r="97" spans="6:13" ht="11.25">
      <c r="F97" s="221"/>
      <c r="G97" s="221"/>
      <c r="H97" s="221"/>
      <c r="I97" s="221"/>
      <c r="J97" s="221"/>
      <c r="K97" s="221"/>
      <c r="L97" s="221"/>
      <c r="M97" s="221"/>
    </row>
    <row r="98" spans="6:13" ht="11.25">
      <c r="F98" s="221"/>
      <c r="G98" s="221"/>
      <c r="H98" s="221"/>
      <c r="I98" s="221"/>
      <c r="J98" s="221"/>
      <c r="K98" s="221"/>
      <c r="L98" s="221"/>
      <c r="M98" s="221"/>
    </row>
    <row r="99" spans="6:13" ht="11.25">
      <c r="F99" s="221"/>
      <c r="G99" s="221"/>
      <c r="H99" s="221"/>
      <c r="I99" s="221"/>
      <c r="J99" s="221"/>
      <c r="K99" s="221"/>
      <c r="L99" s="221"/>
      <c r="M99" s="221"/>
    </row>
    <row r="100" spans="6:13" ht="11.25">
      <c r="F100" s="221"/>
      <c r="G100" s="221"/>
      <c r="H100" s="221"/>
      <c r="I100" s="221"/>
      <c r="J100" s="221"/>
      <c r="K100" s="221"/>
      <c r="L100" s="221"/>
      <c r="M100" s="221"/>
    </row>
    <row r="101" spans="6:13" ht="11.25">
      <c r="F101" s="221"/>
      <c r="G101" s="221"/>
      <c r="H101" s="221"/>
      <c r="I101" s="221"/>
      <c r="J101" s="221"/>
      <c r="K101" s="221"/>
      <c r="L101" s="221"/>
      <c r="M101" s="221"/>
    </row>
    <row r="102" spans="6:13" ht="11.25">
      <c r="F102" s="221"/>
      <c r="G102" s="221"/>
      <c r="H102" s="221"/>
      <c r="I102" s="221"/>
      <c r="J102" s="221"/>
      <c r="K102" s="221"/>
      <c r="L102" s="221"/>
      <c r="M102" s="221"/>
    </row>
    <row r="103" spans="6:13" ht="11.25">
      <c r="F103" s="221"/>
      <c r="G103" s="221"/>
      <c r="H103" s="221"/>
      <c r="I103" s="221"/>
      <c r="J103" s="221"/>
      <c r="K103" s="221"/>
      <c r="L103" s="221"/>
      <c r="M103" s="221"/>
    </row>
    <row r="104" spans="6:13" ht="11.25">
      <c r="F104" s="221"/>
      <c r="G104" s="221"/>
      <c r="H104" s="221"/>
      <c r="I104" s="221"/>
      <c r="J104" s="221"/>
      <c r="K104" s="221"/>
      <c r="L104" s="221"/>
      <c r="M104" s="221"/>
    </row>
    <row r="105" spans="6:13" ht="11.25">
      <c r="F105" s="221"/>
      <c r="G105" s="221"/>
      <c r="H105" s="221"/>
      <c r="I105" s="221"/>
      <c r="J105" s="221"/>
      <c r="K105" s="221"/>
      <c r="L105" s="221"/>
      <c r="M105" s="221"/>
    </row>
    <row r="106" spans="6:13" ht="11.25">
      <c r="F106" s="221"/>
      <c r="G106" s="221"/>
      <c r="H106" s="221"/>
      <c r="I106" s="221"/>
      <c r="J106" s="221"/>
      <c r="K106" s="221"/>
      <c r="L106" s="221"/>
      <c r="M106" s="221"/>
    </row>
    <row r="107" spans="6:13" ht="11.25">
      <c r="F107" s="221"/>
      <c r="G107" s="221"/>
      <c r="H107" s="221"/>
      <c r="I107" s="221"/>
      <c r="J107" s="221"/>
      <c r="K107" s="221"/>
      <c r="L107" s="221"/>
      <c r="M107" s="221"/>
    </row>
  </sheetData>
  <mergeCells count="1">
    <mergeCell ref="A2:M2"/>
  </mergeCells>
  <printOptions/>
  <pageMargins left="0.55" right="0.3937007874015748" top="0.7874015748031497" bottom="0.590551181102362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26"/>
  <sheetViews>
    <sheetView workbookViewId="0" topLeftCell="A1">
      <pane xSplit="1" ySplit="5" topLeftCell="B7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" sqref="T1"/>
    </sheetView>
  </sheetViews>
  <sheetFormatPr defaultColWidth="9.00390625" defaultRowHeight="12.75"/>
  <cols>
    <col min="1" max="1" width="24.625" style="88" customWidth="1"/>
    <col min="2" max="2" width="8.00390625" style="88" bestFit="1" customWidth="1"/>
    <col min="3" max="3" width="7.625" style="88" bestFit="1" customWidth="1"/>
    <col min="4" max="4" width="6.625" style="90" customWidth="1"/>
    <col min="5" max="5" width="6.25390625" style="88" customWidth="1"/>
    <col min="6" max="6" width="6.375" style="88" customWidth="1"/>
    <col min="7" max="7" width="5.25390625" style="88" customWidth="1"/>
    <col min="8" max="8" width="5.75390625" style="88" customWidth="1"/>
    <col min="9" max="9" width="5.25390625" style="88" customWidth="1"/>
    <col min="10" max="10" width="6.375" style="88" customWidth="1"/>
    <col min="11" max="11" width="6.875" style="88" customWidth="1"/>
    <col min="12" max="12" width="9.75390625" style="88" hidden="1" customWidth="1"/>
    <col min="13" max="13" width="7.25390625" style="88" customWidth="1"/>
    <col min="14" max="15" width="5.625" style="88" customWidth="1"/>
    <col min="16" max="16" width="8.00390625" style="88" customWidth="1"/>
    <col min="17" max="17" width="4.75390625" style="88" customWidth="1"/>
    <col min="18" max="18" width="7.125" style="88" customWidth="1"/>
    <col min="19" max="19" width="6.875" style="88" customWidth="1"/>
    <col min="20" max="20" width="8.375" style="88" bestFit="1" customWidth="1"/>
    <col min="21" max="21" width="9.75390625" style="88" customWidth="1"/>
    <col min="22" max="22" width="9.125" style="88" customWidth="1"/>
    <col min="23" max="23" width="9.00390625" style="88" customWidth="1"/>
    <col min="24" max="27" width="10.375" style="88" customWidth="1"/>
    <col min="28" max="28" width="9.875" style="88" customWidth="1"/>
    <col min="29" max="29" width="8.625" style="88" customWidth="1"/>
    <col min="30" max="30" width="10.25390625" style="88" customWidth="1"/>
    <col min="31" max="16384" width="9.125" style="88" customWidth="1"/>
  </cols>
  <sheetData>
    <row r="1" ht="11.25">
      <c r="T1" s="185" t="s">
        <v>237</v>
      </c>
    </row>
    <row r="2" spans="1:44" ht="37.5" customHeight="1">
      <c r="A2" s="340" t="s">
        <v>224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</row>
    <row r="3" spans="1:44" s="287" customFormat="1" ht="12.75" customHeight="1">
      <c r="A3" s="343" t="s">
        <v>205</v>
      </c>
      <c r="B3" s="342" t="s">
        <v>232</v>
      </c>
      <c r="C3" s="342" t="s">
        <v>233</v>
      </c>
      <c r="D3" s="341" t="s">
        <v>206</v>
      </c>
      <c r="E3" s="341"/>
      <c r="F3" s="341"/>
      <c r="G3" s="341"/>
      <c r="H3" s="341"/>
      <c r="I3" s="341"/>
      <c r="J3" s="341"/>
      <c r="K3" s="341"/>
      <c r="L3" s="281" t="s">
        <v>207</v>
      </c>
      <c r="M3" s="337" t="s">
        <v>208</v>
      </c>
      <c r="N3" s="338"/>
      <c r="O3" s="338"/>
      <c r="P3" s="338"/>
      <c r="Q3" s="338"/>
      <c r="R3" s="338"/>
      <c r="S3" s="338"/>
      <c r="T3" s="339"/>
      <c r="U3" s="282"/>
      <c r="V3" s="282"/>
      <c r="W3" s="282"/>
      <c r="X3" s="283"/>
      <c r="Y3" s="283"/>
      <c r="Z3" s="283"/>
      <c r="AA3" s="283"/>
      <c r="AB3" s="284"/>
      <c r="AC3" s="282"/>
      <c r="AD3" s="282"/>
      <c r="AE3" s="285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</row>
    <row r="4" spans="1:44" s="287" customFormat="1" ht="11.25">
      <c r="A4" s="344"/>
      <c r="B4" s="295"/>
      <c r="C4" s="295"/>
      <c r="D4" s="341" t="s">
        <v>209</v>
      </c>
      <c r="E4" s="341"/>
      <c r="F4" s="341"/>
      <c r="G4" s="341"/>
      <c r="H4" s="341"/>
      <c r="I4" s="335" t="s">
        <v>210</v>
      </c>
      <c r="J4" s="335" t="s">
        <v>211</v>
      </c>
      <c r="K4" s="335" t="s">
        <v>3</v>
      </c>
      <c r="L4" s="281"/>
      <c r="M4" s="341" t="s">
        <v>212</v>
      </c>
      <c r="N4" s="341"/>
      <c r="O4" s="341"/>
      <c r="P4" s="341"/>
      <c r="Q4" s="341"/>
      <c r="R4" s="341"/>
      <c r="S4" s="288"/>
      <c r="T4" s="335" t="s">
        <v>3</v>
      </c>
      <c r="U4" s="284"/>
      <c r="V4" s="284"/>
      <c r="W4" s="284"/>
      <c r="X4" s="284"/>
      <c r="Y4" s="284"/>
      <c r="Z4" s="284"/>
      <c r="AA4" s="284"/>
      <c r="AB4" s="284"/>
      <c r="AC4" s="284"/>
      <c r="AD4" s="283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</row>
    <row r="5" spans="1:44" s="287" customFormat="1" ht="30.75" customHeight="1">
      <c r="A5" s="345"/>
      <c r="B5" s="208"/>
      <c r="C5" s="208"/>
      <c r="D5" s="289" t="s">
        <v>230</v>
      </c>
      <c r="E5" s="293" t="s">
        <v>213</v>
      </c>
      <c r="F5" s="293" t="s">
        <v>214</v>
      </c>
      <c r="G5" s="293" t="s">
        <v>215</v>
      </c>
      <c r="H5" s="293" t="s">
        <v>216</v>
      </c>
      <c r="I5" s="336"/>
      <c r="J5" s="336"/>
      <c r="K5" s="336"/>
      <c r="L5" s="290" t="s">
        <v>86</v>
      </c>
      <c r="M5" s="291" t="s">
        <v>231</v>
      </c>
      <c r="N5" s="292" t="s">
        <v>217</v>
      </c>
      <c r="O5" s="292" t="s">
        <v>218</v>
      </c>
      <c r="P5" s="292" t="s">
        <v>219</v>
      </c>
      <c r="Q5" s="292" t="s">
        <v>42</v>
      </c>
      <c r="R5" s="292" t="s">
        <v>220</v>
      </c>
      <c r="S5" s="294" t="s">
        <v>234</v>
      </c>
      <c r="T5" s="336"/>
      <c r="U5" s="283"/>
      <c r="V5" s="283"/>
      <c r="W5" s="284"/>
      <c r="X5" s="283"/>
      <c r="Y5" s="283"/>
      <c r="Z5" s="283"/>
      <c r="AA5" s="283"/>
      <c r="AB5" s="283"/>
      <c r="AC5" s="283"/>
      <c r="AD5" s="283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</row>
    <row r="6" spans="1:44" ht="22.5">
      <c r="A6" s="296" t="s">
        <v>150</v>
      </c>
      <c r="B6" s="241">
        <v>20</v>
      </c>
      <c r="C6" s="242">
        <v>4</v>
      </c>
      <c r="D6" s="242">
        <v>10.39</v>
      </c>
      <c r="E6" s="242">
        <v>0.51</v>
      </c>
      <c r="F6" s="242">
        <v>1.95</v>
      </c>
      <c r="G6" s="242">
        <v>3.81</v>
      </c>
      <c r="H6" s="242">
        <v>4.12</v>
      </c>
      <c r="I6" s="242">
        <v>0</v>
      </c>
      <c r="J6" s="242">
        <v>2</v>
      </c>
      <c r="K6" s="243">
        <v>12.39</v>
      </c>
      <c r="L6" s="244"/>
      <c r="M6" s="244">
        <v>180</v>
      </c>
      <c r="N6" s="244">
        <v>0</v>
      </c>
      <c r="O6" s="245">
        <v>0</v>
      </c>
      <c r="P6" s="245">
        <v>0</v>
      </c>
      <c r="Q6" s="245">
        <v>0</v>
      </c>
      <c r="R6" s="245">
        <v>15</v>
      </c>
      <c r="S6" s="245">
        <v>8</v>
      </c>
      <c r="T6" s="245">
        <v>188</v>
      </c>
      <c r="U6" s="246"/>
      <c r="V6" s="246"/>
      <c r="W6" s="247"/>
      <c r="X6" s="246"/>
      <c r="Y6" s="246"/>
      <c r="Z6" s="246"/>
      <c r="AA6" s="246"/>
      <c r="AB6" s="246"/>
      <c r="AC6" s="246"/>
      <c r="AD6" s="246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21"/>
      <c r="AQ6" s="221"/>
      <c r="AR6" s="221"/>
    </row>
    <row r="7" spans="1:44" ht="11.25">
      <c r="A7" s="296" t="s">
        <v>151</v>
      </c>
      <c r="B7" s="241">
        <v>113</v>
      </c>
      <c r="C7" s="242">
        <v>14</v>
      </c>
      <c r="D7" s="242">
        <v>32.13</v>
      </c>
      <c r="E7" s="242">
        <v>0.35</v>
      </c>
      <c r="F7" s="242">
        <v>8.16</v>
      </c>
      <c r="G7" s="242">
        <v>12.33</v>
      </c>
      <c r="H7" s="242">
        <v>11.29</v>
      </c>
      <c r="I7" s="242">
        <v>2.5</v>
      </c>
      <c r="J7" s="242">
        <v>8.33</v>
      </c>
      <c r="K7" s="243">
        <v>42.96</v>
      </c>
      <c r="L7" s="244"/>
      <c r="M7" s="244">
        <v>601</v>
      </c>
      <c r="N7" s="244">
        <v>0</v>
      </c>
      <c r="O7" s="245">
        <v>0</v>
      </c>
      <c r="P7" s="245">
        <v>53</v>
      </c>
      <c r="Q7" s="245">
        <v>7</v>
      </c>
      <c r="R7" s="245">
        <v>29</v>
      </c>
      <c r="S7" s="245">
        <v>2</v>
      </c>
      <c r="T7" s="245">
        <v>603</v>
      </c>
      <c r="U7" s="246"/>
      <c r="V7" s="246"/>
      <c r="W7" s="247"/>
      <c r="X7" s="246"/>
      <c r="Y7" s="246"/>
      <c r="Z7" s="246"/>
      <c r="AA7" s="246"/>
      <c r="AB7" s="246"/>
      <c r="AC7" s="246"/>
      <c r="AD7" s="246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21"/>
      <c r="AQ7" s="221"/>
      <c r="AR7" s="221"/>
    </row>
    <row r="8" spans="1:44" ht="20.25" customHeight="1">
      <c r="A8" s="296" t="s">
        <v>152</v>
      </c>
      <c r="B8" s="241">
        <v>79</v>
      </c>
      <c r="C8" s="242">
        <v>14</v>
      </c>
      <c r="D8" s="242">
        <v>34.63</v>
      </c>
      <c r="E8" s="242">
        <v>0.51</v>
      </c>
      <c r="F8" s="242">
        <v>9.21</v>
      </c>
      <c r="G8" s="242">
        <v>18.34</v>
      </c>
      <c r="H8" s="242">
        <v>6.57</v>
      </c>
      <c r="I8" s="242">
        <v>2</v>
      </c>
      <c r="J8" s="242">
        <v>9.83</v>
      </c>
      <c r="K8" s="243">
        <v>46.46</v>
      </c>
      <c r="L8" s="244"/>
      <c r="M8" s="244">
        <v>649</v>
      </c>
      <c r="N8" s="244">
        <v>0</v>
      </c>
      <c r="O8" s="245">
        <v>0</v>
      </c>
      <c r="P8" s="245">
        <v>47</v>
      </c>
      <c r="Q8" s="245">
        <v>8</v>
      </c>
      <c r="R8" s="245">
        <v>11</v>
      </c>
      <c r="S8" s="245">
        <v>6</v>
      </c>
      <c r="T8" s="245">
        <v>655</v>
      </c>
      <c r="U8" s="246"/>
      <c r="V8" s="246"/>
      <c r="W8" s="247"/>
      <c r="X8" s="246"/>
      <c r="Y8" s="246"/>
      <c r="Z8" s="246"/>
      <c r="AA8" s="246"/>
      <c r="AB8" s="246"/>
      <c r="AC8" s="246"/>
      <c r="AD8" s="246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21"/>
      <c r="AQ8" s="221"/>
      <c r="AR8" s="221"/>
    </row>
    <row r="9" spans="1:44" ht="21.75">
      <c r="A9" s="227" t="s">
        <v>153</v>
      </c>
      <c r="B9" s="249">
        <v>212</v>
      </c>
      <c r="C9" s="249">
        <v>32</v>
      </c>
      <c r="D9" s="249">
        <v>77.15</v>
      </c>
      <c r="E9" s="249">
        <v>1.37</v>
      </c>
      <c r="F9" s="249">
        <v>19.32</v>
      </c>
      <c r="G9" s="249">
        <v>34.48</v>
      </c>
      <c r="H9" s="249">
        <v>21.98</v>
      </c>
      <c r="I9" s="249">
        <v>4.5</v>
      </c>
      <c r="J9" s="249">
        <v>20.16</v>
      </c>
      <c r="K9" s="249">
        <v>101.81</v>
      </c>
      <c r="L9" s="249">
        <v>0</v>
      </c>
      <c r="M9" s="249">
        <v>1430</v>
      </c>
      <c r="N9" s="249">
        <v>0</v>
      </c>
      <c r="O9" s="249">
        <v>0</v>
      </c>
      <c r="P9" s="249">
        <v>100</v>
      </c>
      <c r="Q9" s="249">
        <v>15</v>
      </c>
      <c r="R9" s="249">
        <v>55</v>
      </c>
      <c r="S9" s="249">
        <v>16</v>
      </c>
      <c r="T9" s="249">
        <v>1446</v>
      </c>
      <c r="U9" s="246"/>
      <c r="V9" s="246"/>
      <c r="W9" s="247"/>
      <c r="X9" s="246"/>
      <c r="Y9" s="246"/>
      <c r="Z9" s="246"/>
      <c r="AA9" s="246"/>
      <c r="AB9" s="246"/>
      <c r="AC9" s="246"/>
      <c r="AD9" s="246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21"/>
      <c r="AQ9" s="221"/>
      <c r="AR9" s="221"/>
    </row>
    <row r="10" spans="1:44" ht="28.5" customHeight="1">
      <c r="A10" s="296" t="s">
        <v>150</v>
      </c>
      <c r="B10" s="250">
        <v>23</v>
      </c>
      <c r="C10" s="251">
        <v>4</v>
      </c>
      <c r="D10" s="242">
        <v>8.54</v>
      </c>
      <c r="E10" s="242">
        <v>0.32</v>
      </c>
      <c r="F10" s="242">
        <v>2.23</v>
      </c>
      <c r="G10" s="242">
        <v>2.27</v>
      </c>
      <c r="H10" s="242">
        <v>3.72</v>
      </c>
      <c r="I10" s="242">
        <v>0.89</v>
      </c>
      <c r="J10" s="242">
        <v>0.75</v>
      </c>
      <c r="K10" s="243">
        <v>10.18</v>
      </c>
      <c r="L10" s="252"/>
      <c r="M10" s="251">
        <v>160</v>
      </c>
      <c r="N10" s="251">
        <v>0</v>
      </c>
      <c r="O10" s="251">
        <v>0</v>
      </c>
      <c r="P10" s="251">
        <v>0</v>
      </c>
      <c r="Q10" s="251">
        <v>0</v>
      </c>
      <c r="R10" s="251">
        <v>15</v>
      </c>
      <c r="S10" s="251">
        <v>6</v>
      </c>
      <c r="T10" s="245">
        <v>166</v>
      </c>
      <c r="U10" s="246"/>
      <c r="V10" s="246"/>
      <c r="W10" s="247"/>
      <c r="X10" s="246"/>
      <c r="Y10" s="246"/>
      <c r="Z10" s="246"/>
      <c r="AA10" s="246"/>
      <c r="AB10" s="246"/>
      <c r="AC10" s="246"/>
      <c r="AD10" s="246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21"/>
      <c r="AQ10" s="221"/>
      <c r="AR10" s="221"/>
    </row>
    <row r="11" spans="1:44" ht="11.25">
      <c r="A11" s="296" t="s">
        <v>151</v>
      </c>
      <c r="B11" s="241">
        <v>83</v>
      </c>
      <c r="C11" s="242">
        <v>9</v>
      </c>
      <c r="D11" s="242">
        <v>28.15</v>
      </c>
      <c r="E11" s="242">
        <v>0.67</v>
      </c>
      <c r="F11" s="242">
        <v>3</v>
      </c>
      <c r="G11" s="242">
        <v>8.33</v>
      </c>
      <c r="H11" s="242">
        <v>16.15</v>
      </c>
      <c r="I11" s="242">
        <v>2.5</v>
      </c>
      <c r="J11" s="242">
        <v>5.25</v>
      </c>
      <c r="K11" s="243">
        <v>35.9</v>
      </c>
      <c r="L11" s="244"/>
      <c r="M11" s="244">
        <v>517</v>
      </c>
      <c r="N11" s="244">
        <v>0</v>
      </c>
      <c r="O11" s="245">
        <v>0</v>
      </c>
      <c r="P11" s="245">
        <v>47</v>
      </c>
      <c r="Q11" s="245">
        <v>7</v>
      </c>
      <c r="R11" s="245">
        <v>26</v>
      </c>
      <c r="S11" s="245">
        <v>1</v>
      </c>
      <c r="T11" s="245">
        <v>518</v>
      </c>
      <c r="U11" s="246"/>
      <c r="V11" s="246"/>
      <c r="W11" s="247"/>
      <c r="X11" s="246"/>
      <c r="Y11" s="246"/>
      <c r="Z11" s="246"/>
      <c r="AA11" s="246"/>
      <c r="AB11" s="246"/>
      <c r="AC11" s="246"/>
      <c r="AD11" s="246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21"/>
      <c r="AQ11" s="221"/>
      <c r="AR11" s="221"/>
    </row>
    <row r="12" spans="1:44" ht="11.25">
      <c r="A12" s="296" t="s">
        <v>152</v>
      </c>
      <c r="B12" s="241">
        <v>28</v>
      </c>
      <c r="C12" s="242">
        <v>3</v>
      </c>
      <c r="D12" s="242">
        <v>11.19</v>
      </c>
      <c r="E12" s="242">
        <v>0</v>
      </c>
      <c r="F12" s="242">
        <v>4.07</v>
      </c>
      <c r="G12" s="242">
        <v>3.55</v>
      </c>
      <c r="H12" s="242">
        <v>3.57</v>
      </c>
      <c r="I12" s="242">
        <v>1</v>
      </c>
      <c r="J12" s="242">
        <v>1.83</v>
      </c>
      <c r="K12" s="243">
        <v>14.02</v>
      </c>
      <c r="L12" s="244"/>
      <c r="M12" s="244">
        <v>201</v>
      </c>
      <c r="N12" s="244">
        <v>0</v>
      </c>
      <c r="O12" s="245">
        <v>0</v>
      </c>
      <c r="P12" s="245">
        <v>57</v>
      </c>
      <c r="Q12" s="245">
        <v>6</v>
      </c>
      <c r="R12" s="245">
        <v>12</v>
      </c>
      <c r="S12" s="245">
        <v>2</v>
      </c>
      <c r="T12" s="245">
        <v>203</v>
      </c>
      <c r="U12" s="246"/>
      <c r="V12" s="246"/>
      <c r="W12" s="247"/>
      <c r="X12" s="246"/>
      <c r="Y12" s="246"/>
      <c r="Z12" s="246"/>
      <c r="AA12" s="246"/>
      <c r="AB12" s="246"/>
      <c r="AC12" s="246"/>
      <c r="AD12" s="246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21"/>
      <c r="AQ12" s="221"/>
      <c r="AR12" s="221"/>
    </row>
    <row r="13" spans="1:44" ht="21.75">
      <c r="A13" s="227" t="s">
        <v>154</v>
      </c>
      <c r="B13" s="249">
        <v>134</v>
      </c>
      <c r="C13" s="249">
        <v>16</v>
      </c>
      <c r="D13" s="249">
        <v>47.88</v>
      </c>
      <c r="E13" s="249">
        <v>0.99</v>
      </c>
      <c r="F13" s="249">
        <v>9.3</v>
      </c>
      <c r="G13" s="249">
        <v>14.15</v>
      </c>
      <c r="H13" s="249">
        <v>23.44</v>
      </c>
      <c r="I13" s="249">
        <v>4.39</v>
      </c>
      <c r="J13" s="249">
        <v>7.83</v>
      </c>
      <c r="K13" s="249">
        <v>60.1</v>
      </c>
      <c r="L13" s="249">
        <v>0</v>
      </c>
      <c r="M13" s="249">
        <v>878</v>
      </c>
      <c r="N13" s="249">
        <v>0</v>
      </c>
      <c r="O13" s="249">
        <v>0</v>
      </c>
      <c r="P13" s="249">
        <v>104</v>
      </c>
      <c r="Q13" s="249">
        <v>13</v>
      </c>
      <c r="R13" s="249">
        <v>53</v>
      </c>
      <c r="S13" s="249">
        <v>9</v>
      </c>
      <c r="T13" s="249">
        <v>887</v>
      </c>
      <c r="U13" s="246"/>
      <c r="V13" s="246"/>
      <c r="W13" s="247"/>
      <c r="X13" s="246"/>
      <c r="Y13" s="246"/>
      <c r="Z13" s="246"/>
      <c r="AA13" s="246"/>
      <c r="AB13" s="246"/>
      <c r="AC13" s="246"/>
      <c r="AD13" s="246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21"/>
      <c r="AQ13" s="221"/>
      <c r="AR13" s="221"/>
    </row>
    <row r="14" spans="1:44" ht="11.25">
      <c r="A14" s="296" t="s">
        <v>155</v>
      </c>
      <c r="B14" s="241">
        <v>464</v>
      </c>
      <c r="C14" s="242">
        <v>18</v>
      </c>
      <c r="D14" s="242">
        <v>50.77</v>
      </c>
      <c r="E14" s="242">
        <v>0.84</v>
      </c>
      <c r="F14" s="242">
        <v>7.13</v>
      </c>
      <c r="G14" s="242">
        <v>26.15</v>
      </c>
      <c r="H14" s="242">
        <v>16.65</v>
      </c>
      <c r="I14" s="242">
        <v>5.53</v>
      </c>
      <c r="J14" s="242">
        <v>10.87</v>
      </c>
      <c r="K14" s="243">
        <v>67.17</v>
      </c>
      <c r="L14" s="244"/>
      <c r="M14" s="244">
        <v>858</v>
      </c>
      <c r="N14" s="244">
        <v>0</v>
      </c>
      <c r="O14" s="245">
        <v>0</v>
      </c>
      <c r="P14" s="245">
        <v>9</v>
      </c>
      <c r="Q14" s="245">
        <v>2</v>
      </c>
      <c r="R14" s="245">
        <v>97</v>
      </c>
      <c r="S14" s="245">
        <v>60</v>
      </c>
      <c r="T14" s="245">
        <v>918</v>
      </c>
      <c r="U14" s="246"/>
      <c r="V14" s="246"/>
      <c r="W14" s="247"/>
      <c r="X14" s="246"/>
      <c r="Y14" s="246"/>
      <c r="Z14" s="246"/>
      <c r="AA14" s="246"/>
      <c r="AB14" s="246"/>
      <c r="AC14" s="246"/>
      <c r="AD14" s="246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21"/>
      <c r="AQ14" s="221"/>
      <c r="AR14" s="221"/>
    </row>
    <row r="15" spans="1:44" ht="11.25">
      <c r="A15" s="296" t="s">
        <v>156</v>
      </c>
      <c r="B15" s="241">
        <v>580</v>
      </c>
      <c r="C15" s="251">
        <v>18</v>
      </c>
      <c r="D15" s="242">
        <v>49.07</v>
      </c>
      <c r="E15" s="242">
        <v>2.3</v>
      </c>
      <c r="F15" s="242">
        <v>2.4</v>
      </c>
      <c r="G15" s="242">
        <v>20.1</v>
      </c>
      <c r="H15" s="242">
        <v>24.27</v>
      </c>
      <c r="I15" s="242">
        <v>5.45</v>
      </c>
      <c r="J15" s="242">
        <v>12.5</v>
      </c>
      <c r="K15" s="243">
        <v>67.02</v>
      </c>
      <c r="L15" s="252"/>
      <c r="M15" s="251">
        <v>805</v>
      </c>
      <c r="N15" s="251">
        <v>48</v>
      </c>
      <c r="O15" s="251">
        <v>0</v>
      </c>
      <c r="P15" s="251">
        <v>20</v>
      </c>
      <c r="Q15" s="251">
        <v>2</v>
      </c>
      <c r="R15" s="251">
        <v>62</v>
      </c>
      <c r="S15" s="251">
        <v>36</v>
      </c>
      <c r="T15" s="245">
        <v>841</v>
      </c>
      <c r="U15" s="246"/>
      <c r="V15" s="246"/>
      <c r="W15" s="247"/>
      <c r="X15" s="246"/>
      <c r="Y15" s="246"/>
      <c r="Z15" s="246"/>
      <c r="AA15" s="246"/>
      <c r="AB15" s="246"/>
      <c r="AC15" s="246"/>
      <c r="AD15" s="246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21"/>
      <c r="AQ15" s="221"/>
      <c r="AR15" s="221"/>
    </row>
    <row r="16" spans="1:44" ht="11.25">
      <c r="A16" s="296" t="s">
        <v>157</v>
      </c>
      <c r="B16" s="241">
        <v>619</v>
      </c>
      <c r="C16" s="242">
        <v>21</v>
      </c>
      <c r="D16" s="242">
        <v>74.33</v>
      </c>
      <c r="E16" s="242">
        <v>2.9</v>
      </c>
      <c r="F16" s="242">
        <v>8.38</v>
      </c>
      <c r="G16" s="242">
        <v>22.4</v>
      </c>
      <c r="H16" s="242">
        <v>40.65</v>
      </c>
      <c r="I16" s="242">
        <v>3.67</v>
      </c>
      <c r="J16" s="242">
        <v>12.87</v>
      </c>
      <c r="K16" s="243">
        <v>90.87</v>
      </c>
      <c r="L16" s="244"/>
      <c r="M16" s="244">
        <v>1320</v>
      </c>
      <c r="N16" s="244">
        <v>67</v>
      </c>
      <c r="O16" s="245">
        <v>172</v>
      </c>
      <c r="P16" s="245">
        <v>2</v>
      </c>
      <c r="Q16" s="245">
        <v>1</v>
      </c>
      <c r="R16" s="245">
        <v>170</v>
      </c>
      <c r="S16" s="245">
        <v>41</v>
      </c>
      <c r="T16" s="245">
        <v>1361</v>
      </c>
      <c r="U16" s="246"/>
      <c r="V16" s="246"/>
      <c r="W16" s="247"/>
      <c r="X16" s="246"/>
      <c r="Y16" s="246"/>
      <c r="Z16" s="246"/>
      <c r="AA16" s="246"/>
      <c r="AB16" s="246"/>
      <c r="AC16" s="246"/>
      <c r="AD16" s="246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21"/>
      <c r="AQ16" s="221"/>
      <c r="AR16" s="221"/>
    </row>
    <row r="17" spans="1:44" ht="11.25">
      <c r="A17" s="296" t="s">
        <v>158</v>
      </c>
      <c r="B17" s="241">
        <v>524</v>
      </c>
      <c r="C17" s="242">
        <v>18</v>
      </c>
      <c r="D17" s="242">
        <v>46.46</v>
      </c>
      <c r="E17" s="242">
        <v>1.47</v>
      </c>
      <c r="F17" s="242">
        <v>3.85</v>
      </c>
      <c r="G17" s="242">
        <v>17.22</v>
      </c>
      <c r="H17" s="242">
        <v>23.92</v>
      </c>
      <c r="I17" s="242">
        <v>4</v>
      </c>
      <c r="J17" s="242">
        <v>10</v>
      </c>
      <c r="K17" s="243">
        <v>60.46</v>
      </c>
      <c r="L17" s="244"/>
      <c r="M17" s="244">
        <v>835</v>
      </c>
      <c r="N17" s="244">
        <v>0</v>
      </c>
      <c r="O17" s="245">
        <v>0</v>
      </c>
      <c r="P17" s="245">
        <v>14</v>
      </c>
      <c r="Q17" s="245">
        <v>3</v>
      </c>
      <c r="R17" s="245">
        <v>80</v>
      </c>
      <c r="S17" s="245">
        <v>28</v>
      </c>
      <c r="T17" s="245">
        <v>863</v>
      </c>
      <c r="U17" s="246"/>
      <c r="V17" s="246"/>
      <c r="W17" s="247"/>
      <c r="X17" s="246"/>
      <c r="Y17" s="246"/>
      <c r="Z17" s="246"/>
      <c r="AA17" s="246"/>
      <c r="AB17" s="246"/>
      <c r="AC17" s="246"/>
      <c r="AD17" s="246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21"/>
      <c r="AQ17" s="221"/>
      <c r="AR17" s="221"/>
    </row>
    <row r="18" spans="1:44" ht="11.25">
      <c r="A18" s="296" t="s">
        <v>159</v>
      </c>
      <c r="B18" s="241">
        <v>429</v>
      </c>
      <c r="C18" s="242">
        <v>17</v>
      </c>
      <c r="D18" s="242">
        <v>46.92</v>
      </c>
      <c r="E18" s="242">
        <v>0.69</v>
      </c>
      <c r="F18" s="242">
        <v>10.19</v>
      </c>
      <c r="G18" s="242">
        <v>18.43</v>
      </c>
      <c r="H18" s="242">
        <v>17.61</v>
      </c>
      <c r="I18" s="242">
        <v>4.5</v>
      </c>
      <c r="J18" s="242">
        <v>9.67</v>
      </c>
      <c r="K18" s="243">
        <v>61.09</v>
      </c>
      <c r="L18" s="244"/>
      <c r="M18" s="244">
        <v>811</v>
      </c>
      <c r="N18" s="244">
        <v>0</v>
      </c>
      <c r="O18" s="245">
        <v>0</v>
      </c>
      <c r="P18" s="245">
        <v>70</v>
      </c>
      <c r="Q18" s="245">
        <v>6</v>
      </c>
      <c r="R18" s="245">
        <v>85</v>
      </c>
      <c r="S18" s="245">
        <v>31</v>
      </c>
      <c r="T18" s="245">
        <v>842</v>
      </c>
      <c r="U18" s="246"/>
      <c r="V18" s="246"/>
      <c r="W18" s="247"/>
      <c r="X18" s="246"/>
      <c r="Y18" s="246"/>
      <c r="Z18" s="246"/>
      <c r="AA18" s="246"/>
      <c r="AB18" s="246"/>
      <c r="AC18" s="246"/>
      <c r="AD18" s="246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21"/>
      <c r="AQ18" s="221"/>
      <c r="AR18" s="221"/>
    </row>
    <row r="19" spans="1:44" ht="11.25">
      <c r="A19" s="296" t="s">
        <v>160</v>
      </c>
      <c r="B19" s="241">
        <v>569</v>
      </c>
      <c r="C19" s="242">
        <v>18</v>
      </c>
      <c r="D19" s="242">
        <v>49.62</v>
      </c>
      <c r="E19" s="242">
        <v>3.41</v>
      </c>
      <c r="F19" s="242">
        <v>2.53</v>
      </c>
      <c r="G19" s="242">
        <v>7.43</v>
      </c>
      <c r="H19" s="242">
        <v>36.25</v>
      </c>
      <c r="I19" s="242">
        <v>4</v>
      </c>
      <c r="J19" s="242">
        <v>10.45</v>
      </c>
      <c r="K19" s="243">
        <v>64.07</v>
      </c>
      <c r="L19" s="244"/>
      <c r="M19" s="244">
        <v>864</v>
      </c>
      <c r="N19" s="244">
        <v>0</v>
      </c>
      <c r="O19" s="245">
        <v>0</v>
      </c>
      <c r="P19" s="245"/>
      <c r="Q19" s="245"/>
      <c r="R19" s="245"/>
      <c r="S19" s="245"/>
      <c r="T19" s="245">
        <v>864</v>
      </c>
      <c r="U19" s="246"/>
      <c r="V19" s="246"/>
      <c r="W19" s="247"/>
      <c r="X19" s="246"/>
      <c r="Y19" s="246"/>
      <c r="Z19" s="246"/>
      <c r="AA19" s="246"/>
      <c r="AB19" s="246"/>
      <c r="AC19" s="246"/>
      <c r="AD19" s="246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21"/>
      <c r="AQ19" s="221"/>
      <c r="AR19" s="221"/>
    </row>
    <row r="20" spans="1:44" ht="11.25">
      <c r="A20" s="296" t="s">
        <v>161</v>
      </c>
      <c r="B20" s="241">
        <v>167</v>
      </c>
      <c r="C20" s="242">
        <v>6</v>
      </c>
      <c r="D20" s="242">
        <v>20.62</v>
      </c>
      <c r="E20" s="242">
        <v>0.96</v>
      </c>
      <c r="F20" s="242">
        <v>3.65</v>
      </c>
      <c r="G20" s="242">
        <v>13.23</v>
      </c>
      <c r="H20" s="242">
        <v>2.78</v>
      </c>
      <c r="I20" s="242">
        <v>1.5</v>
      </c>
      <c r="J20" s="242">
        <v>4.46</v>
      </c>
      <c r="K20" s="243">
        <v>26.58</v>
      </c>
      <c r="L20" s="244"/>
      <c r="M20" s="244">
        <v>316</v>
      </c>
      <c r="N20" s="244">
        <v>0</v>
      </c>
      <c r="O20" s="245">
        <v>0</v>
      </c>
      <c r="P20" s="245">
        <v>7</v>
      </c>
      <c r="Q20" s="245">
        <v>1</v>
      </c>
      <c r="R20" s="245">
        <v>33</v>
      </c>
      <c r="S20" s="245">
        <v>54</v>
      </c>
      <c r="T20" s="245">
        <v>370</v>
      </c>
      <c r="U20" s="246"/>
      <c r="V20" s="246"/>
      <c r="W20" s="247"/>
      <c r="X20" s="246"/>
      <c r="Y20" s="246"/>
      <c r="Z20" s="246"/>
      <c r="AA20" s="246"/>
      <c r="AB20" s="246"/>
      <c r="AC20" s="246"/>
      <c r="AD20" s="246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21"/>
      <c r="AQ20" s="221"/>
      <c r="AR20" s="221"/>
    </row>
    <row r="21" spans="1:44" ht="11.25">
      <c r="A21" s="296" t="s">
        <v>162</v>
      </c>
      <c r="B21" s="241">
        <v>85</v>
      </c>
      <c r="C21" s="242">
        <v>5</v>
      </c>
      <c r="D21" s="242">
        <v>15.94</v>
      </c>
      <c r="E21" s="242">
        <v>0</v>
      </c>
      <c r="F21" s="242">
        <v>0.22</v>
      </c>
      <c r="G21" s="242">
        <v>11.96</v>
      </c>
      <c r="H21" s="242">
        <v>3.76</v>
      </c>
      <c r="I21" s="242">
        <v>1.67</v>
      </c>
      <c r="J21" s="242">
        <v>3.67</v>
      </c>
      <c r="K21" s="243">
        <v>21.28</v>
      </c>
      <c r="L21" s="244"/>
      <c r="M21" s="244">
        <v>279</v>
      </c>
      <c r="N21" s="244">
        <v>0</v>
      </c>
      <c r="O21" s="245">
        <v>0</v>
      </c>
      <c r="P21" s="245">
        <v>42</v>
      </c>
      <c r="Q21" s="245">
        <v>5</v>
      </c>
      <c r="R21" s="245">
        <v>43</v>
      </c>
      <c r="S21" s="245">
        <v>8</v>
      </c>
      <c r="T21" s="245">
        <v>287</v>
      </c>
      <c r="U21" s="246"/>
      <c r="V21" s="246"/>
      <c r="W21" s="247"/>
      <c r="X21" s="246"/>
      <c r="Y21" s="246"/>
      <c r="Z21" s="246"/>
      <c r="AA21" s="246"/>
      <c r="AB21" s="246"/>
      <c r="AC21" s="246"/>
      <c r="AD21" s="246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21"/>
      <c r="AQ21" s="221"/>
      <c r="AR21" s="221"/>
    </row>
    <row r="22" spans="1:44" ht="11.25">
      <c r="A22" s="296" t="s">
        <v>163</v>
      </c>
      <c r="B22" s="241">
        <v>513</v>
      </c>
      <c r="C22" s="242">
        <v>17</v>
      </c>
      <c r="D22" s="242">
        <v>46.5</v>
      </c>
      <c r="E22" s="242">
        <v>0.25</v>
      </c>
      <c r="F22" s="242">
        <v>8.6</v>
      </c>
      <c r="G22" s="242">
        <v>21.65</v>
      </c>
      <c r="H22" s="242">
        <v>16</v>
      </c>
      <c r="I22" s="242">
        <v>3.75</v>
      </c>
      <c r="J22" s="242">
        <v>8.25</v>
      </c>
      <c r="K22" s="243">
        <v>58.5</v>
      </c>
      <c r="L22" s="244"/>
      <c r="M22" s="244">
        <v>814</v>
      </c>
      <c r="N22" s="244"/>
      <c r="O22" s="245"/>
      <c r="P22" s="245">
        <v>36</v>
      </c>
      <c r="Q22" s="245">
        <v>3</v>
      </c>
      <c r="R22" s="245">
        <v>100</v>
      </c>
      <c r="S22" s="245">
        <v>66</v>
      </c>
      <c r="T22" s="245">
        <v>880</v>
      </c>
      <c r="U22" s="246"/>
      <c r="V22" s="246"/>
      <c r="W22" s="247"/>
      <c r="X22" s="246"/>
      <c r="Y22" s="246"/>
      <c r="Z22" s="246"/>
      <c r="AA22" s="246"/>
      <c r="AB22" s="246"/>
      <c r="AC22" s="246"/>
      <c r="AD22" s="246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21"/>
      <c r="AQ22" s="221"/>
      <c r="AR22" s="221"/>
    </row>
    <row r="23" spans="1:44" ht="11.25">
      <c r="A23" s="296" t="s">
        <v>164</v>
      </c>
      <c r="B23" s="241">
        <v>433</v>
      </c>
      <c r="C23" s="242">
        <v>15</v>
      </c>
      <c r="D23" s="242">
        <v>38.2</v>
      </c>
      <c r="E23" s="242">
        <v>1</v>
      </c>
      <c r="F23" s="242">
        <v>12</v>
      </c>
      <c r="G23" s="242">
        <v>18</v>
      </c>
      <c r="H23" s="242">
        <v>7.2</v>
      </c>
      <c r="I23" s="242">
        <v>3.5</v>
      </c>
      <c r="J23" s="242">
        <v>7.5</v>
      </c>
      <c r="K23" s="243">
        <v>49.2</v>
      </c>
      <c r="L23" s="244"/>
      <c r="M23" s="244">
        <v>666</v>
      </c>
      <c r="N23" s="244"/>
      <c r="O23" s="245"/>
      <c r="P23" s="245">
        <v>35</v>
      </c>
      <c r="Q23" s="245">
        <v>4</v>
      </c>
      <c r="R23" s="245">
        <v>87</v>
      </c>
      <c r="S23" s="245">
        <v>29</v>
      </c>
      <c r="T23" s="245">
        <v>695</v>
      </c>
      <c r="U23" s="246"/>
      <c r="V23" s="246"/>
      <c r="W23" s="247"/>
      <c r="X23" s="246"/>
      <c r="Y23" s="246"/>
      <c r="Z23" s="246"/>
      <c r="AA23" s="246"/>
      <c r="AB23" s="246"/>
      <c r="AC23" s="246"/>
      <c r="AD23" s="246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21"/>
      <c r="AQ23" s="221"/>
      <c r="AR23" s="221"/>
    </row>
    <row r="24" spans="1:44" ht="11.25">
      <c r="A24" s="296" t="s">
        <v>165</v>
      </c>
      <c r="B24" s="241">
        <v>273</v>
      </c>
      <c r="C24" s="242">
        <v>68</v>
      </c>
      <c r="D24" s="242">
        <v>22.9</v>
      </c>
      <c r="E24" s="242">
        <v>0.15</v>
      </c>
      <c r="F24" s="242">
        <v>4.75</v>
      </c>
      <c r="G24" s="242">
        <v>2.29</v>
      </c>
      <c r="H24" s="242">
        <v>15.71</v>
      </c>
      <c r="I24" s="242">
        <v>2.97</v>
      </c>
      <c r="J24" s="242">
        <v>5</v>
      </c>
      <c r="K24" s="243">
        <v>30.87</v>
      </c>
      <c r="L24" s="244"/>
      <c r="M24" s="244">
        <v>397</v>
      </c>
      <c r="N24" s="244">
        <v>0</v>
      </c>
      <c r="O24" s="245">
        <v>0</v>
      </c>
      <c r="P24" s="245">
        <v>9</v>
      </c>
      <c r="Q24" s="245">
        <v>4</v>
      </c>
      <c r="R24" s="245">
        <v>65</v>
      </c>
      <c r="S24" s="245">
        <v>24</v>
      </c>
      <c r="T24" s="245">
        <v>421</v>
      </c>
      <c r="U24" s="246"/>
      <c r="V24" s="246"/>
      <c r="W24" s="247"/>
      <c r="X24" s="246"/>
      <c r="Y24" s="246"/>
      <c r="Z24" s="246"/>
      <c r="AA24" s="246"/>
      <c r="AB24" s="246"/>
      <c r="AC24" s="246"/>
      <c r="AD24" s="246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21"/>
      <c r="AQ24" s="221"/>
      <c r="AR24" s="221"/>
    </row>
    <row r="25" spans="1:44" ht="11.25">
      <c r="A25" s="296" t="s">
        <v>166</v>
      </c>
      <c r="B25" s="241">
        <v>295</v>
      </c>
      <c r="C25" s="242">
        <v>11</v>
      </c>
      <c r="D25" s="242">
        <v>37.33</v>
      </c>
      <c r="E25" s="242">
        <v>1.88</v>
      </c>
      <c r="F25" s="242">
        <v>7.03</v>
      </c>
      <c r="G25" s="242">
        <v>14.25</v>
      </c>
      <c r="H25" s="242">
        <v>14.17</v>
      </c>
      <c r="I25" s="242">
        <v>3</v>
      </c>
      <c r="J25" s="242">
        <v>6</v>
      </c>
      <c r="K25" s="243">
        <v>46.33</v>
      </c>
      <c r="L25" s="244"/>
      <c r="M25" s="244">
        <v>641</v>
      </c>
      <c r="N25" s="244">
        <v>0</v>
      </c>
      <c r="O25" s="245">
        <v>0</v>
      </c>
      <c r="P25" s="245">
        <v>101</v>
      </c>
      <c r="Q25" s="245">
        <v>10</v>
      </c>
      <c r="R25" s="245">
        <v>53</v>
      </c>
      <c r="S25" s="245">
        <v>20</v>
      </c>
      <c r="T25" s="245">
        <v>661</v>
      </c>
      <c r="U25" s="246"/>
      <c r="V25" s="246"/>
      <c r="W25" s="247"/>
      <c r="X25" s="246"/>
      <c r="Y25" s="246"/>
      <c r="Z25" s="246"/>
      <c r="AA25" s="246"/>
      <c r="AB25" s="246"/>
      <c r="AC25" s="246"/>
      <c r="AD25" s="246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21"/>
      <c r="AQ25" s="221"/>
      <c r="AR25" s="221"/>
    </row>
    <row r="26" spans="1:44" ht="11.25">
      <c r="A26" s="296" t="s">
        <v>167</v>
      </c>
      <c r="B26" s="241">
        <v>510</v>
      </c>
      <c r="C26" s="242">
        <v>17</v>
      </c>
      <c r="D26" s="242">
        <v>47.47</v>
      </c>
      <c r="E26" s="242">
        <v>2</v>
      </c>
      <c r="F26" s="242">
        <v>9.94</v>
      </c>
      <c r="G26" s="242">
        <v>13.49</v>
      </c>
      <c r="H26" s="242">
        <v>22.04</v>
      </c>
      <c r="I26" s="242">
        <v>4.58</v>
      </c>
      <c r="J26" s="242">
        <v>10.17</v>
      </c>
      <c r="K26" s="243">
        <v>62.22</v>
      </c>
      <c r="L26" s="244"/>
      <c r="M26" s="244">
        <v>796</v>
      </c>
      <c r="N26" s="244">
        <v>132</v>
      </c>
      <c r="O26" s="245">
        <v>0</v>
      </c>
      <c r="P26" s="245">
        <v>15</v>
      </c>
      <c r="Q26" s="245">
        <v>4</v>
      </c>
      <c r="R26" s="245">
        <v>56</v>
      </c>
      <c r="S26" s="245">
        <v>45</v>
      </c>
      <c r="T26" s="245">
        <v>841</v>
      </c>
      <c r="U26" s="246"/>
      <c r="V26" s="246"/>
      <c r="W26" s="247"/>
      <c r="X26" s="246"/>
      <c r="Y26" s="246"/>
      <c r="Z26" s="246"/>
      <c r="AA26" s="246"/>
      <c r="AB26" s="246"/>
      <c r="AC26" s="246"/>
      <c r="AD26" s="246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21"/>
      <c r="AQ26" s="221"/>
      <c r="AR26" s="221"/>
    </row>
    <row r="27" spans="1:44" ht="11.25">
      <c r="A27" s="296" t="s">
        <v>168</v>
      </c>
      <c r="B27" s="241">
        <v>264</v>
      </c>
      <c r="C27" s="242">
        <v>10</v>
      </c>
      <c r="D27" s="242">
        <v>8.55</v>
      </c>
      <c r="E27" s="242">
        <v>0.15</v>
      </c>
      <c r="F27" s="242">
        <v>1.7</v>
      </c>
      <c r="G27" s="242">
        <v>1.8</v>
      </c>
      <c r="H27" s="242">
        <v>4.9</v>
      </c>
      <c r="I27" s="242">
        <v>2.25</v>
      </c>
      <c r="J27" s="242">
        <v>4</v>
      </c>
      <c r="K27" s="243">
        <v>14.8</v>
      </c>
      <c r="L27" s="244"/>
      <c r="M27" s="244">
        <v>177</v>
      </c>
      <c r="N27" s="244">
        <v>0</v>
      </c>
      <c r="O27" s="245">
        <v>0</v>
      </c>
      <c r="P27" s="245">
        <v>0</v>
      </c>
      <c r="Q27" s="245">
        <v>0</v>
      </c>
      <c r="R27" s="245">
        <v>15</v>
      </c>
      <c r="S27" s="245">
        <v>0</v>
      </c>
      <c r="T27" s="245">
        <v>177</v>
      </c>
      <c r="U27" s="246"/>
      <c r="V27" s="246"/>
      <c r="W27" s="247"/>
      <c r="X27" s="246"/>
      <c r="Y27" s="246"/>
      <c r="Z27" s="246"/>
      <c r="AA27" s="246"/>
      <c r="AB27" s="246"/>
      <c r="AC27" s="246"/>
      <c r="AD27" s="246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21"/>
      <c r="AQ27" s="221"/>
      <c r="AR27" s="221"/>
    </row>
    <row r="28" spans="1:44" ht="21.75" customHeight="1">
      <c r="A28" s="227" t="s">
        <v>169</v>
      </c>
      <c r="B28" s="249">
        <v>5725</v>
      </c>
      <c r="C28" s="249">
        <v>259</v>
      </c>
      <c r="D28" s="249">
        <v>554.68</v>
      </c>
      <c r="E28" s="249">
        <v>18</v>
      </c>
      <c r="F28" s="249">
        <v>82.37</v>
      </c>
      <c r="G28" s="249">
        <v>208.4</v>
      </c>
      <c r="H28" s="249">
        <v>245.91</v>
      </c>
      <c r="I28" s="249">
        <v>50.37</v>
      </c>
      <c r="J28" s="249">
        <v>115.41</v>
      </c>
      <c r="K28" s="249">
        <v>720.46</v>
      </c>
      <c r="L28" s="249">
        <v>0</v>
      </c>
      <c r="M28" s="249">
        <v>9579</v>
      </c>
      <c r="N28" s="249">
        <v>247</v>
      </c>
      <c r="O28" s="249">
        <v>172</v>
      </c>
      <c r="P28" s="249">
        <v>360</v>
      </c>
      <c r="Q28" s="249">
        <v>45</v>
      </c>
      <c r="R28" s="249">
        <v>946</v>
      </c>
      <c r="S28" s="249">
        <v>442</v>
      </c>
      <c r="T28" s="249">
        <v>10021</v>
      </c>
      <c r="U28" s="246"/>
      <c r="V28" s="246"/>
      <c r="W28" s="247"/>
      <c r="X28" s="246"/>
      <c r="Y28" s="246"/>
      <c r="Z28" s="246"/>
      <c r="AA28" s="246"/>
      <c r="AB28" s="246"/>
      <c r="AC28" s="246"/>
      <c r="AD28" s="246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21"/>
      <c r="AQ28" s="221"/>
      <c r="AR28" s="221"/>
    </row>
    <row r="29" spans="1:44" ht="24" customHeight="1">
      <c r="A29" s="296" t="s">
        <v>150</v>
      </c>
      <c r="B29" s="241">
        <v>17</v>
      </c>
      <c r="C29" s="242">
        <v>3</v>
      </c>
      <c r="D29" s="242">
        <v>6.99</v>
      </c>
      <c r="E29" s="242">
        <v>0.01</v>
      </c>
      <c r="F29" s="242">
        <v>1.18</v>
      </c>
      <c r="G29" s="242">
        <v>2.22</v>
      </c>
      <c r="H29" s="242">
        <v>3.58</v>
      </c>
      <c r="I29" s="242">
        <v>0</v>
      </c>
      <c r="J29" s="242">
        <v>0</v>
      </c>
      <c r="K29" s="243">
        <v>6.99</v>
      </c>
      <c r="L29" s="244"/>
      <c r="M29" s="244">
        <v>126</v>
      </c>
      <c r="N29" s="244">
        <v>0</v>
      </c>
      <c r="O29" s="245">
        <v>0</v>
      </c>
      <c r="P29" s="245">
        <v>14</v>
      </c>
      <c r="Q29" s="245">
        <v>1</v>
      </c>
      <c r="R29" s="245">
        <v>30</v>
      </c>
      <c r="S29" s="245">
        <v>3</v>
      </c>
      <c r="T29" s="245">
        <v>129</v>
      </c>
      <c r="U29" s="246"/>
      <c r="V29" s="246"/>
      <c r="W29" s="247"/>
      <c r="X29" s="246"/>
      <c r="Y29" s="246"/>
      <c r="Z29" s="246"/>
      <c r="AA29" s="246"/>
      <c r="AB29" s="246"/>
      <c r="AC29" s="246"/>
      <c r="AD29" s="246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21"/>
      <c r="AQ29" s="221"/>
      <c r="AR29" s="221"/>
    </row>
    <row r="30" spans="1:44" ht="22.5" customHeight="1">
      <c r="A30" s="297" t="s">
        <v>189</v>
      </c>
      <c r="B30" s="241">
        <v>24</v>
      </c>
      <c r="C30" s="242">
        <v>3</v>
      </c>
      <c r="D30" s="242">
        <v>5.54</v>
      </c>
      <c r="E30" s="242">
        <v>0.49</v>
      </c>
      <c r="F30" s="242">
        <v>0.47</v>
      </c>
      <c r="G30" s="242">
        <v>1.43</v>
      </c>
      <c r="H30" s="242">
        <v>3.15</v>
      </c>
      <c r="I30" s="242">
        <v>0</v>
      </c>
      <c r="J30" s="242">
        <v>0</v>
      </c>
      <c r="K30" s="243">
        <v>5.54</v>
      </c>
      <c r="L30" s="244"/>
      <c r="M30" s="244">
        <v>90</v>
      </c>
      <c r="N30" s="244">
        <v>0</v>
      </c>
      <c r="O30" s="245">
        <v>0</v>
      </c>
      <c r="P30" s="245">
        <v>0</v>
      </c>
      <c r="Q30" s="245">
        <v>0</v>
      </c>
      <c r="R30" s="245">
        <v>0</v>
      </c>
      <c r="S30" s="245">
        <v>3</v>
      </c>
      <c r="T30" s="245">
        <v>93</v>
      </c>
      <c r="U30" s="246"/>
      <c r="V30" s="246"/>
      <c r="W30" s="247"/>
      <c r="X30" s="246"/>
      <c r="Y30" s="246"/>
      <c r="Z30" s="246"/>
      <c r="AA30" s="246"/>
      <c r="AB30" s="246"/>
      <c r="AC30" s="246"/>
      <c r="AD30" s="246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21"/>
      <c r="AQ30" s="221"/>
      <c r="AR30" s="221"/>
    </row>
    <row r="31" spans="1:44" s="107" customFormat="1" ht="21.75">
      <c r="A31" s="227" t="s">
        <v>171</v>
      </c>
      <c r="B31" s="253">
        <v>41</v>
      </c>
      <c r="C31" s="253">
        <v>6</v>
      </c>
      <c r="D31" s="253">
        <v>12.53</v>
      </c>
      <c r="E31" s="253">
        <v>0.5</v>
      </c>
      <c r="F31" s="253">
        <v>1.65</v>
      </c>
      <c r="G31" s="253">
        <v>3.65</v>
      </c>
      <c r="H31" s="253">
        <v>6.73</v>
      </c>
      <c r="I31" s="253">
        <v>0</v>
      </c>
      <c r="J31" s="253">
        <v>0</v>
      </c>
      <c r="K31" s="253">
        <v>12.53</v>
      </c>
      <c r="L31" s="253">
        <v>0</v>
      </c>
      <c r="M31" s="253">
        <v>216</v>
      </c>
      <c r="N31" s="253">
        <v>0</v>
      </c>
      <c r="O31" s="253">
        <v>0</v>
      </c>
      <c r="P31" s="253">
        <v>14</v>
      </c>
      <c r="Q31" s="253">
        <v>1</v>
      </c>
      <c r="R31" s="253">
        <v>30</v>
      </c>
      <c r="S31" s="253">
        <v>6</v>
      </c>
      <c r="T31" s="253">
        <v>222</v>
      </c>
      <c r="U31" s="254"/>
      <c r="V31" s="254"/>
      <c r="W31" s="254"/>
      <c r="X31" s="254"/>
      <c r="Y31" s="254"/>
      <c r="Z31" s="255"/>
      <c r="AA31" s="254"/>
      <c r="AB31" s="254"/>
      <c r="AC31" s="254"/>
      <c r="AD31" s="254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7"/>
      <c r="AQ31" s="257"/>
      <c r="AR31" s="257"/>
    </row>
    <row r="32" spans="1:44" s="90" customFormat="1" ht="22.5">
      <c r="A32" s="297" t="s">
        <v>172</v>
      </c>
      <c r="B32" s="250">
        <v>45</v>
      </c>
      <c r="C32" s="251">
        <v>2</v>
      </c>
      <c r="D32" s="242">
        <v>6.73</v>
      </c>
      <c r="E32" s="242">
        <v>0.84</v>
      </c>
      <c r="F32" s="242">
        <v>1.34</v>
      </c>
      <c r="G32" s="242">
        <v>3.51</v>
      </c>
      <c r="H32" s="242">
        <v>1.04</v>
      </c>
      <c r="I32" s="242">
        <v>1.67</v>
      </c>
      <c r="J32" s="242">
        <v>3.17</v>
      </c>
      <c r="K32" s="243">
        <v>11.57</v>
      </c>
      <c r="L32" s="251"/>
      <c r="M32" s="251">
        <v>108</v>
      </c>
      <c r="N32" s="251">
        <v>0</v>
      </c>
      <c r="O32" s="245">
        <v>0</v>
      </c>
      <c r="P32" s="245">
        <v>0</v>
      </c>
      <c r="Q32" s="245">
        <v>0</v>
      </c>
      <c r="R32" s="245">
        <v>20</v>
      </c>
      <c r="S32" s="245">
        <v>1</v>
      </c>
      <c r="T32" s="245">
        <v>109</v>
      </c>
      <c r="U32" s="247"/>
      <c r="V32" s="247"/>
      <c r="W32" s="247"/>
      <c r="X32" s="247"/>
      <c r="Y32" s="247"/>
      <c r="Z32" s="246"/>
      <c r="AA32" s="247"/>
      <c r="AB32" s="247"/>
      <c r="AC32" s="247"/>
      <c r="AD32" s="247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9"/>
      <c r="AQ32" s="259"/>
      <c r="AR32" s="259"/>
    </row>
    <row r="33" spans="1:44" s="90" customFormat="1" ht="11.25">
      <c r="A33" s="296" t="s">
        <v>221</v>
      </c>
      <c r="B33" s="250">
        <v>294</v>
      </c>
      <c r="C33" s="251">
        <v>11</v>
      </c>
      <c r="D33" s="242">
        <v>32.1</v>
      </c>
      <c r="E33" s="242">
        <v>1.4</v>
      </c>
      <c r="F33" s="242">
        <v>1.8</v>
      </c>
      <c r="G33" s="242">
        <v>6.6</v>
      </c>
      <c r="H33" s="242">
        <v>22.3</v>
      </c>
      <c r="I33" s="242">
        <v>4</v>
      </c>
      <c r="J33" s="242">
        <v>5.3</v>
      </c>
      <c r="K33" s="243">
        <v>41.4</v>
      </c>
      <c r="L33" s="251"/>
      <c r="M33" s="251">
        <v>520</v>
      </c>
      <c r="N33" s="251">
        <v>0</v>
      </c>
      <c r="O33" s="245">
        <v>0</v>
      </c>
      <c r="P33" s="245">
        <v>2</v>
      </c>
      <c r="Q33" s="245">
        <v>1</v>
      </c>
      <c r="R33" s="245">
        <v>47</v>
      </c>
      <c r="S33" s="245">
        <v>29</v>
      </c>
      <c r="T33" s="245">
        <v>549</v>
      </c>
      <c r="U33" s="247"/>
      <c r="V33" s="247"/>
      <c r="W33" s="247"/>
      <c r="X33" s="247"/>
      <c r="Y33" s="247"/>
      <c r="Z33" s="246"/>
      <c r="AA33" s="247"/>
      <c r="AB33" s="247"/>
      <c r="AC33" s="247"/>
      <c r="AD33" s="247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9"/>
      <c r="AQ33" s="259"/>
      <c r="AR33" s="259"/>
    </row>
    <row r="34" spans="1:44" s="90" customFormat="1" ht="22.5">
      <c r="A34" s="296" t="s">
        <v>173</v>
      </c>
      <c r="B34" s="250">
        <v>16</v>
      </c>
      <c r="C34" s="251">
        <v>2</v>
      </c>
      <c r="D34" s="242">
        <v>1.67</v>
      </c>
      <c r="E34" s="242">
        <v>0</v>
      </c>
      <c r="F34" s="242">
        <v>0</v>
      </c>
      <c r="G34" s="242">
        <v>0</v>
      </c>
      <c r="H34" s="242">
        <v>1.67</v>
      </c>
      <c r="I34" s="242">
        <v>0</v>
      </c>
      <c r="J34" s="242">
        <v>0</v>
      </c>
      <c r="K34" s="243">
        <v>1.67</v>
      </c>
      <c r="L34" s="251"/>
      <c r="M34" s="251">
        <v>28</v>
      </c>
      <c r="N34" s="251">
        <v>0</v>
      </c>
      <c r="O34" s="245">
        <v>0</v>
      </c>
      <c r="P34" s="245">
        <v>0</v>
      </c>
      <c r="Q34" s="245">
        <v>0</v>
      </c>
      <c r="R34" s="245">
        <v>0</v>
      </c>
      <c r="S34" s="245">
        <v>0</v>
      </c>
      <c r="T34" s="245">
        <v>28</v>
      </c>
      <c r="U34" s="247"/>
      <c r="V34" s="247"/>
      <c r="W34" s="247"/>
      <c r="X34" s="247"/>
      <c r="Y34" s="247"/>
      <c r="Z34" s="246"/>
      <c r="AA34" s="247"/>
      <c r="AB34" s="247"/>
      <c r="AC34" s="247"/>
      <c r="AD34" s="247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9"/>
      <c r="AQ34" s="259"/>
      <c r="AR34" s="259"/>
    </row>
    <row r="35" spans="1:44" s="90" customFormat="1" ht="22.5">
      <c r="A35" s="296" t="s">
        <v>175</v>
      </c>
      <c r="B35" s="250">
        <v>32</v>
      </c>
      <c r="C35" s="251">
        <v>2</v>
      </c>
      <c r="D35" s="242">
        <v>3.15</v>
      </c>
      <c r="E35" s="242">
        <v>0</v>
      </c>
      <c r="F35" s="242">
        <v>0.74</v>
      </c>
      <c r="G35" s="242">
        <v>0.56</v>
      </c>
      <c r="H35" s="242">
        <v>1.85</v>
      </c>
      <c r="I35" s="242">
        <v>0.27</v>
      </c>
      <c r="J35" s="242">
        <v>0.5</v>
      </c>
      <c r="K35" s="243">
        <v>3.92</v>
      </c>
      <c r="L35" s="251"/>
      <c r="M35" s="251">
        <v>56</v>
      </c>
      <c r="N35" s="251">
        <v>0</v>
      </c>
      <c r="O35" s="245">
        <v>0</v>
      </c>
      <c r="P35" s="245">
        <v>0</v>
      </c>
      <c r="Q35" s="245">
        <v>0</v>
      </c>
      <c r="R35" s="245">
        <v>5</v>
      </c>
      <c r="S35" s="245">
        <v>3</v>
      </c>
      <c r="T35" s="245">
        <v>59</v>
      </c>
      <c r="U35" s="247"/>
      <c r="V35" s="247"/>
      <c r="W35" s="247"/>
      <c r="X35" s="247"/>
      <c r="Y35" s="247"/>
      <c r="Z35" s="246"/>
      <c r="AA35" s="247"/>
      <c r="AB35" s="247"/>
      <c r="AC35" s="247"/>
      <c r="AD35" s="247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9"/>
      <c r="AQ35" s="259"/>
      <c r="AR35" s="259"/>
    </row>
    <row r="36" spans="1:44" s="90" customFormat="1" ht="11.25">
      <c r="A36" s="296" t="s">
        <v>176</v>
      </c>
      <c r="B36" s="250">
        <v>41</v>
      </c>
      <c r="C36" s="251">
        <v>7</v>
      </c>
      <c r="D36" s="242">
        <v>3.82</v>
      </c>
      <c r="E36" s="242">
        <v>0</v>
      </c>
      <c r="F36" s="242">
        <v>0</v>
      </c>
      <c r="G36" s="242">
        <v>2.74</v>
      </c>
      <c r="H36" s="242">
        <v>1.08</v>
      </c>
      <c r="I36" s="242">
        <v>0</v>
      </c>
      <c r="J36" s="242">
        <v>0</v>
      </c>
      <c r="K36" s="243">
        <v>3.82</v>
      </c>
      <c r="L36" s="251"/>
      <c r="M36" s="251">
        <v>75</v>
      </c>
      <c r="N36" s="251">
        <v>0</v>
      </c>
      <c r="O36" s="245">
        <v>0</v>
      </c>
      <c r="P36" s="245">
        <v>0</v>
      </c>
      <c r="Q36" s="245">
        <v>0</v>
      </c>
      <c r="R36" s="245">
        <v>20</v>
      </c>
      <c r="S36" s="245">
        <v>2</v>
      </c>
      <c r="T36" s="245">
        <v>77</v>
      </c>
      <c r="U36" s="247"/>
      <c r="V36" s="247"/>
      <c r="W36" s="247"/>
      <c r="X36" s="247"/>
      <c r="Y36" s="247"/>
      <c r="Z36" s="246"/>
      <c r="AA36" s="247"/>
      <c r="AB36" s="247"/>
      <c r="AC36" s="247"/>
      <c r="AD36" s="247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9"/>
      <c r="AQ36" s="259"/>
      <c r="AR36" s="259"/>
    </row>
    <row r="37" spans="1:44" s="90" customFormat="1" ht="21.75">
      <c r="A37" s="227" t="s">
        <v>177</v>
      </c>
      <c r="B37" s="249">
        <v>428</v>
      </c>
      <c r="C37" s="249">
        <v>24</v>
      </c>
      <c r="D37" s="249">
        <v>47.47</v>
      </c>
      <c r="E37" s="249">
        <v>2.24</v>
      </c>
      <c r="F37" s="249">
        <v>3.88</v>
      </c>
      <c r="G37" s="249">
        <v>13.41</v>
      </c>
      <c r="H37" s="249">
        <v>27.94</v>
      </c>
      <c r="I37" s="249">
        <v>5.94</v>
      </c>
      <c r="J37" s="249">
        <v>8.97</v>
      </c>
      <c r="K37" s="249">
        <v>62.38</v>
      </c>
      <c r="L37" s="249">
        <v>0</v>
      </c>
      <c r="M37" s="249">
        <v>787</v>
      </c>
      <c r="N37" s="249">
        <v>0</v>
      </c>
      <c r="O37" s="249">
        <v>0</v>
      </c>
      <c r="P37" s="249">
        <v>2</v>
      </c>
      <c r="Q37" s="249">
        <v>1</v>
      </c>
      <c r="R37" s="249">
        <v>92</v>
      </c>
      <c r="S37" s="249">
        <v>35</v>
      </c>
      <c r="T37" s="249">
        <v>822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9"/>
      <c r="AQ37" s="259"/>
      <c r="AR37" s="259"/>
    </row>
    <row r="38" spans="1:44" ht="11.25">
      <c r="A38" s="296" t="s">
        <v>178</v>
      </c>
      <c r="B38" s="241">
        <v>468</v>
      </c>
      <c r="C38" s="242">
        <v>19</v>
      </c>
      <c r="D38" s="242">
        <v>54.35</v>
      </c>
      <c r="E38" s="242">
        <v>0.08</v>
      </c>
      <c r="F38" s="242">
        <v>13.32</v>
      </c>
      <c r="G38" s="242">
        <v>27.23</v>
      </c>
      <c r="H38" s="242">
        <v>13.72</v>
      </c>
      <c r="I38" s="242">
        <v>6.09</v>
      </c>
      <c r="J38" s="242">
        <v>8.92</v>
      </c>
      <c r="K38" s="243">
        <v>69.36</v>
      </c>
      <c r="L38" s="244"/>
      <c r="M38" s="244">
        <v>936</v>
      </c>
      <c r="N38" s="244">
        <v>0</v>
      </c>
      <c r="O38" s="245">
        <v>0</v>
      </c>
      <c r="P38" s="245">
        <v>0</v>
      </c>
      <c r="Q38" s="245">
        <v>0</v>
      </c>
      <c r="R38" s="245">
        <v>80</v>
      </c>
      <c r="S38" s="245">
        <v>33</v>
      </c>
      <c r="T38" s="245">
        <v>969</v>
      </c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21"/>
      <c r="AQ38" s="221"/>
      <c r="AR38" s="221"/>
    </row>
    <row r="39" spans="1:44" ht="11.25">
      <c r="A39" s="296" t="s">
        <v>222</v>
      </c>
      <c r="B39" s="241">
        <v>381</v>
      </c>
      <c r="C39" s="242">
        <v>15</v>
      </c>
      <c r="D39" s="242">
        <v>26.29</v>
      </c>
      <c r="E39" s="242">
        <v>1.13</v>
      </c>
      <c r="F39" s="242">
        <v>5.63</v>
      </c>
      <c r="G39" s="242">
        <v>8.43</v>
      </c>
      <c r="H39" s="242">
        <v>11.1</v>
      </c>
      <c r="I39" s="242">
        <v>5</v>
      </c>
      <c r="J39" s="242">
        <v>9.75</v>
      </c>
      <c r="K39" s="243">
        <v>41.04</v>
      </c>
      <c r="L39" s="244"/>
      <c r="M39" s="244">
        <v>449</v>
      </c>
      <c r="N39" s="244">
        <v>0</v>
      </c>
      <c r="O39" s="245">
        <v>0</v>
      </c>
      <c r="P39" s="245">
        <v>0</v>
      </c>
      <c r="Q39" s="245">
        <v>0</v>
      </c>
      <c r="R39" s="245">
        <v>65</v>
      </c>
      <c r="S39" s="245">
        <v>15</v>
      </c>
      <c r="T39" s="245">
        <v>464</v>
      </c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21"/>
      <c r="AQ39" s="221"/>
      <c r="AR39" s="221"/>
    </row>
    <row r="40" spans="1:44" ht="22.5">
      <c r="A40" s="296" t="s">
        <v>173</v>
      </c>
      <c r="B40" s="241">
        <v>600</v>
      </c>
      <c r="C40" s="242">
        <v>22</v>
      </c>
      <c r="D40" s="242">
        <v>69.7</v>
      </c>
      <c r="E40" s="242">
        <v>0.8</v>
      </c>
      <c r="F40" s="242">
        <v>18.2</v>
      </c>
      <c r="G40" s="242">
        <v>17.6</v>
      </c>
      <c r="H40" s="242">
        <v>33.1</v>
      </c>
      <c r="I40" s="242">
        <v>6</v>
      </c>
      <c r="J40" s="242">
        <v>15</v>
      </c>
      <c r="K40" s="243">
        <v>90.7</v>
      </c>
      <c r="L40" s="244"/>
      <c r="M40" s="244">
        <v>1203</v>
      </c>
      <c r="N40" s="244">
        <v>0</v>
      </c>
      <c r="O40" s="245">
        <v>0</v>
      </c>
      <c r="P40" s="245">
        <v>0</v>
      </c>
      <c r="Q40" s="245">
        <v>0</v>
      </c>
      <c r="R40" s="245">
        <v>95</v>
      </c>
      <c r="S40" s="245">
        <v>44</v>
      </c>
      <c r="T40" s="245">
        <v>1247</v>
      </c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21"/>
      <c r="AQ40" s="221"/>
      <c r="AR40" s="221"/>
    </row>
    <row r="41" spans="1:44" ht="22.5">
      <c r="A41" s="296" t="s">
        <v>180</v>
      </c>
      <c r="B41" s="241">
        <v>568</v>
      </c>
      <c r="C41" s="242">
        <v>21</v>
      </c>
      <c r="D41" s="242">
        <v>62.3</v>
      </c>
      <c r="E41" s="242">
        <v>5</v>
      </c>
      <c r="F41" s="242">
        <v>12.4</v>
      </c>
      <c r="G41" s="242">
        <v>19.6</v>
      </c>
      <c r="H41" s="242">
        <v>25.3</v>
      </c>
      <c r="I41" s="242">
        <v>10.5</v>
      </c>
      <c r="J41" s="242">
        <v>11.5</v>
      </c>
      <c r="K41" s="243">
        <v>84.3</v>
      </c>
      <c r="L41" s="244"/>
      <c r="M41" s="244">
        <v>1105</v>
      </c>
      <c r="N41" s="244">
        <v>0</v>
      </c>
      <c r="O41" s="245">
        <v>0</v>
      </c>
      <c r="P41" s="245">
        <v>0</v>
      </c>
      <c r="Q41" s="245">
        <v>0</v>
      </c>
      <c r="R41" s="245">
        <v>90</v>
      </c>
      <c r="S41" s="245">
        <v>22</v>
      </c>
      <c r="T41" s="245">
        <v>1127</v>
      </c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21"/>
      <c r="AQ41" s="221"/>
      <c r="AR41" s="221"/>
    </row>
    <row r="42" spans="1:44" ht="11.25">
      <c r="A42" s="296" t="s">
        <v>181</v>
      </c>
      <c r="B42" s="241">
        <v>462</v>
      </c>
      <c r="C42" s="242">
        <v>18</v>
      </c>
      <c r="D42" s="242">
        <v>49.63</v>
      </c>
      <c r="E42" s="242">
        <v>2.41</v>
      </c>
      <c r="F42" s="242">
        <v>5.01</v>
      </c>
      <c r="G42" s="242">
        <v>25.06</v>
      </c>
      <c r="H42" s="242">
        <v>17.15</v>
      </c>
      <c r="I42" s="242">
        <v>4.93</v>
      </c>
      <c r="J42" s="242">
        <v>10.08</v>
      </c>
      <c r="K42" s="243">
        <v>64.64</v>
      </c>
      <c r="L42" s="244"/>
      <c r="M42" s="244">
        <v>820</v>
      </c>
      <c r="N42" s="244">
        <v>0</v>
      </c>
      <c r="O42" s="245">
        <v>0</v>
      </c>
      <c r="P42" s="245">
        <v>8</v>
      </c>
      <c r="Q42" s="245">
        <v>4</v>
      </c>
      <c r="R42" s="245">
        <v>58</v>
      </c>
      <c r="S42" s="245">
        <v>36</v>
      </c>
      <c r="T42" s="245">
        <v>856</v>
      </c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21"/>
      <c r="AQ42" s="221"/>
      <c r="AR42" s="221"/>
    </row>
    <row r="43" spans="1:44" s="90" customFormat="1" ht="11.25">
      <c r="A43" s="296" t="s">
        <v>174</v>
      </c>
      <c r="B43" s="250">
        <v>87</v>
      </c>
      <c r="C43" s="251">
        <v>4</v>
      </c>
      <c r="D43" s="242">
        <v>16.4</v>
      </c>
      <c r="E43" s="242">
        <v>0</v>
      </c>
      <c r="F43" s="242">
        <v>2</v>
      </c>
      <c r="G43" s="242">
        <v>5</v>
      </c>
      <c r="H43" s="242">
        <v>9.4</v>
      </c>
      <c r="I43" s="242">
        <v>3</v>
      </c>
      <c r="J43" s="242">
        <v>4.9</v>
      </c>
      <c r="K43" s="243">
        <v>24.3</v>
      </c>
      <c r="L43" s="244"/>
      <c r="M43" s="244">
        <v>253</v>
      </c>
      <c r="N43" s="244">
        <v>0</v>
      </c>
      <c r="O43" s="245">
        <v>0</v>
      </c>
      <c r="P43" s="245">
        <v>0</v>
      </c>
      <c r="Q43" s="245">
        <v>0</v>
      </c>
      <c r="R43" s="245">
        <v>33</v>
      </c>
      <c r="S43" s="245">
        <v>10</v>
      </c>
      <c r="T43" s="245">
        <v>263</v>
      </c>
      <c r="U43" s="247"/>
      <c r="V43" s="247"/>
      <c r="W43" s="247"/>
      <c r="X43" s="247"/>
      <c r="Y43" s="247"/>
      <c r="Z43" s="246"/>
      <c r="AA43" s="247"/>
      <c r="AB43" s="247"/>
      <c r="AC43" s="247"/>
      <c r="AD43" s="247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9"/>
      <c r="AQ43" s="259"/>
      <c r="AR43" s="259"/>
    </row>
    <row r="44" spans="1:44" ht="11.25">
      <c r="A44" s="296" t="s">
        <v>182</v>
      </c>
      <c r="B44" s="241">
        <v>552</v>
      </c>
      <c r="C44" s="242">
        <v>23</v>
      </c>
      <c r="D44" s="242">
        <v>40.91</v>
      </c>
      <c r="E44" s="242">
        <v>0.59</v>
      </c>
      <c r="F44" s="242">
        <v>13.42</v>
      </c>
      <c r="G44" s="242">
        <v>10.05</v>
      </c>
      <c r="H44" s="242">
        <v>16.85</v>
      </c>
      <c r="I44" s="242">
        <v>4.75</v>
      </c>
      <c r="J44" s="242">
        <v>12.43</v>
      </c>
      <c r="K44" s="243">
        <v>58.09</v>
      </c>
      <c r="L44" s="244"/>
      <c r="M44" s="244">
        <v>709</v>
      </c>
      <c r="N44" s="244">
        <v>0</v>
      </c>
      <c r="O44" s="245">
        <v>0</v>
      </c>
      <c r="P44" s="245">
        <v>12</v>
      </c>
      <c r="Q44" s="245">
        <v>2</v>
      </c>
      <c r="R44" s="245">
        <v>88</v>
      </c>
      <c r="S44" s="245">
        <v>11</v>
      </c>
      <c r="T44" s="245">
        <v>720</v>
      </c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21"/>
      <c r="AQ44" s="221"/>
      <c r="AR44" s="221"/>
    </row>
    <row r="45" spans="1:44" s="90" customFormat="1" ht="11.25">
      <c r="A45" s="296" t="s">
        <v>176</v>
      </c>
      <c r="B45" s="250">
        <v>208</v>
      </c>
      <c r="C45" s="251">
        <v>9</v>
      </c>
      <c r="D45" s="242">
        <v>19.86</v>
      </c>
      <c r="E45" s="242">
        <v>1.09</v>
      </c>
      <c r="F45" s="242">
        <v>4.87</v>
      </c>
      <c r="G45" s="242">
        <v>6.55</v>
      </c>
      <c r="H45" s="242">
        <v>7.35</v>
      </c>
      <c r="I45" s="242">
        <v>3.42</v>
      </c>
      <c r="J45" s="242">
        <v>7.11</v>
      </c>
      <c r="K45" s="243">
        <v>30.39</v>
      </c>
      <c r="L45" s="244"/>
      <c r="M45" s="244">
        <v>315</v>
      </c>
      <c r="N45" s="244">
        <v>0</v>
      </c>
      <c r="O45" s="245">
        <v>0</v>
      </c>
      <c r="P45" s="245">
        <v>0</v>
      </c>
      <c r="Q45" s="245">
        <v>0</v>
      </c>
      <c r="R45" s="245">
        <v>68</v>
      </c>
      <c r="S45" s="245">
        <v>9</v>
      </c>
      <c r="T45" s="245">
        <v>324</v>
      </c>
      <c r="U45" s="247"/>
      <c r="V45" s="247"/>
      <c r="W45" s="247"/>
      <c r="X45" s="247"/>
      <c r="Y45" s="247"/>
      <c r="Z45" s="246"/>
      <c r="AA45" s="247"/>
      <c r="AB45" s="247"/>
      <c r="AC45" s="247"/>
      <c r="AD45" s="247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9"/>
      <c r="AQ45" s="259"/>
      <c r="AR45" s="259"/>
    </row>
    <row r="46" spans="1:44" ht="11.25">
      <c r="A46" s="296" t="s">
        <v>183</v>
      </c>
      <c r="B46" s="241">
        <v>315</v>
      </c>
      <c r="C46" s="242">
        <v>16</v>
      </c>
      <c r="D46" s="242">
        <v>37.02</v>
      </c>
      <c r="E46" s="242">
        <v>1.56</v>
      </c>
      <c r="F46" s="242">
        <v>3.13</v>
      </c>
      <c r="G46" s="242">
        <v>17.83</v>
      </c>
      <c r="H46" s="242">
        <v>14.5</v>
      </c>
      <c r="I46" s="242">
        <v>4</v>
      </c>
      <c r="J46" s="242">
        <v>10.62</v>
      </c>
      <c r="K46" s="243">
        <v>51.64</v>
      </c>
      <c r="L46" s="244"/>
      <c r="M46" s="244">
        <v>631</v>
      </c>
      <c r="N46" s="244">
        <v>0</v>
      </c>
      <c r="O46" s="245">
        <v>0</v>
      </c>
      <c r="P46" s="245">
        <v>16</v>
      </c>
      <c r="Q46" s="245">
        <v>1</v>
      </c>
      <c r="R46" s="245">
        <v>50</v>
      </c>
      <c r="S46" s="245">
        <v>27</v>
      </c>
      <c r="T46" s="245">
        <v>658</v>
      </c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21"/>
      <c r="AQ46" s="221"/>
      <c r="AR46" s="221"/>
    </row>
    <row r="47" spans="1:44" ht="11.25">
      <c r="A47" s="296" t="s">
        <v>168</v>
      </c>
      <c r="B47" s="241">
        <v>142</v>
      </c>
      <c r="C47" s="242">
        <v>7</v>
      </c>
      <c r="D47" s="242">
        <v>8.78</v>
      </c>
      <c r="E47" s="242">
        <v>0.13</v>
      </c>
      <c r="F47" s="242">
        <v>2.1</v>
      </c>
      <c r="G47" s="242">
        <v>1.55</v>
      </c>
      <c r="H47" s="242">
        <v>5</v>
      </c>
      <c r="I47" s="242">
        <v>1.75</v>
      </c>
      <c r="J47" s="242">
        <v>4</v>
      </c>
      <c r="K47" s="243">
        <v>14.53</v>
      </c>
      <c r="L47" s="244"/>
      <c r="M47" s="244">
        <v>129</v>
      </c>
      <c r="N47" s="244">
        <v>0</v>
      </c>
      <c r="O47" s="245">
        <v>0</v>
      </c>
      <c r="P47" s="245">
        <v>0</v>
      </c>
      <c r="Q47" s="245">
        <v>0</v>
      </c>
      <c r="R47" s="245">
        <v>15</v>
      </c>
      <c r="S47" s="245">
        <v>0</v>
      </c>
      <c r="T47" s="245">
        <v>129</v>
      </c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21"/>
      <c r="AQ47" s="221"/>
      <c r="AR47" s="221"/>
    </row>
    <row r="48" spans="1:44" ht="11.25">
      <c r="A48" s="296" t="s">
        <v>184</v>
      </c>
      <c r="B48" s="241">
        <v>444</v>
      </c>
      <c r="C48" s="242">
        <v>16</v>
      </c>
      <c r="D48" s="242">
        <v>43.56</v>
      </c>
      <c r="E48" s="242">
        <v>0</v>
      </c>
      <c r="F48" s="242">
        <v>14.92</v>
      </c>
      <c r="G48" s="242">
        <v>18.44</v>
      </c>
      <c r="H48" s="242">
        <v>10.2</v>
      </c>
      <c r="I48" s="242">
        <v>5</v>
      </c>
      <c r="J48" s="242">
        <v>10.19</v>
      </c>
      <c r="K48" s="243">
        <v>58.75</v>
      </c>
      <c r="L48" s="244"/>
      <c r="M48" s="244">
        <v>775</v>
      </c>
      <c r="N48" s="244">
        <v>0</v>
      </c>
      <c r="O48" s="245">
        <v>0</v>
      </c>
      <c r="P48" s="245">
        <v>2</v>
      </c>
      <c r="Q48" s="245">
        <v>1</v>
      </c>
      <c r="R48" s="245">
        <v>85</v>
      </c>
      <c r="S48" s="245">
        <v>27</v>
      </c>
      <c r="T48" s="245">
        <v>802</v>
      </c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21"/>
      <c r="AQ48" s="221"/>
      <c r="AR48" s="221"/>
    </row>
    <row r="49" spans="1:44" ht="21.75">
      <c r="A49" s="227" t="s">
        <v>185</v>
      </c>
      <c r="B49" s="249">
        <v>4227</v>
      </c>
      <c r="C49" s="249">
        <v>170</v>
      </c>
      <c r="D49" s="249">
        <v>428.8</v>
      </c>
      <c r="E49" s="249">
        <v>12.79</v>
      </c>
      <c r="F49" s="249">
        <v>95</v>
      </c>
      <c r="G49" s="249">
        <v>157.34</v>
      </c>
      <c r="H49" s="249">
        <v>163.67</v>
      </c>
      <c r="I49" s="249">
        <v>54.44</v>
      </c>
      <c r="J49" s="249">
        <v>104.5</v>
      </c>
      <c r="K49" s="249">
        <v>587.74</v>
      </c>
      <c r="L49" s="249">
        <v>0</v>
      </c>
      <c r="M49" s="249">
        <v>7325</v>
      </c>
      <c r="N49" s="249">
        <v>0</v>
      </c>
      <c r="O49" s="249">
        <v>0</v>
      </c>
      <c r="P49" s="249">
        <v>38</v>
      </c>
      <c r="Q49" s="249">
        <v>8</v>
      </c>
      <c r="R49" s="249">
        <v>727</v>
      </c>
      <c r="S49" s="249">
        <v>234</v>
      </c>
      <c r="T49" s="249">
        <v>7559</v>
      </c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21"/>
      <c r="AQ49" s="221"/>
      <c r="AR49" s="221"/>
    </row>
    <row r="50" spans="1:44" ht="20.25" customHeight="1">
      <c r="A50" s="227" t="s">
        <v>186</v>
      </c>
      <c r="B50" s="260">
        <v>320</v>
      </c>
      <c r="C50" s="243">
        <v>24</v>
      </c>
      <c r="D50" s="242">
        <v>54.18</v>
      </c>
      <c r="E50" s="243">
        <v>0.11</v>
      </c>
      <c r="F50" s="243">
        <v>7.42</v>
      </c>
      <c r="G50" s="243">
        <v>22.7</v>
      </c>
      <c r="H50" s="243">
        <v>23.95</v>
      </c>
      <c r="I50" s="243">
        <v>4</v>
      </c>
      <c r="J50" s="243">
        <v>9.58</v>
      </c>
      <c r="K50" s="243">
        <v>67.76</v>
      </c>
      <c r="L50" s="243"/>
      <c r="M50" s="243">
        <v>939</v>
      </c>
      <c r="N50" s="243">
        <v>0</v>
      </c>
      <c r="O50" s="261">
        <v>0</v>
      </c>
      <c r="P50" s="261">
        <v>0</v>
      </c>
      <c r="Q50" s="261">
        <v>0</v>
      </c>
      <c r="R50" s="261">
        <v>41</v>
      </c>
      <c r="S50" s="261">
        <v>12</v>
      </c>
      <c r="T50" s="261">
        <v>951</v>
      </c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21"/>
      <c r="AQ50" s="221"/>
      <c r="AR50" s="221"/>
    </row>
    <row r="51" spans="1:44" ht="11.25">
      <c r="A51" s="297" t="s">
        <v>187</v>
      </c>
      <c r="B51" s="249">
        <v>38</v>
      </c>
      <c r="C51" s="243">
        <v>7</v>
      </c>
      <c r="D51" s="242">
        <v>20.01</v>
      </c>
      <c r="E51" s="243">
        <v>0</v>
      </c>
      <c r="F51" s="243">
        <v>1.83</v>
      </c>
      <c r="G51" s="243">
        <v>6.34</v>
      </c>
      <c r="H51" s="243">
        <v>11.84</v>
      </c>
      <c r="I51" s="243">
        <v>0</v>
      </c>
      <c r="J51" s="243">
        <v>0</v>
      </c>
      <c r="K51" s="243">
        <v>20.01</v>
      </c>
      <c r="L51" s="243"/>
      <c r="M51" s="243">
        <v>375</v>
      </c>
      <c r="N51" s="243">
        <v>0</v>
      </c>
      <c r="O51" s="261">
        <v>0</v>
      </c>
      <c r="P51" s="261">
        <v>48</v>
      </c>
      <c r="Q51" s="261">
        <v>4</v>
      </c>
      <c r="R51" s="261">
        <v>22</v>
      </c>
      <c r="S51" s="261">
        <v>2</v>
      </c>
      <c r="T51" s="245">
        <v>377</v>
      </c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21"/>
      <c r="AQ51" s="221"/>
      <c r="AR51" s="221"/>
    </row>
    <row r="52" spans="1:44" ht="22.5">
      <c r="A52" s="297" t="s">
        <v>188</v>
      </c>
      <c r="B52" s="249">
        <v>36</v>
      </c>
      <c r="C52" s="243">
        <v>5</v>
      </c>
      <c r="D52" s="242">
        <v>16.23</v>
      </c>
      <c r="E52" s="243">
        <v>0</v>
      </c>
      <c r="F52" s="243">
        <v>4.12</v>
      </c>
      <c r="G52" s="243">
        <v>6.58</v>
      </c>
      <c r="H52" s="243">
        <v>5.53</v>
      </c>
      <c r="I52" s="243">
        <v>0.25</v>
      </c>
      <c r="J52" s="243">
        <v>1.17</v>
      </c>
      <c r="K52" s="243">
        <v>17.65</v>
      </c>
      <c r="L52" s="243"/>
      <c r="M52" s="243">
        <v>276</v>
      </c>
      <c r="N52" s="243">
        <v>0</v>
      </c>
      <c r="O52" s="261">
        <v>0</v>
      </c>
      <c r="P52" s="261">
        <v>41</v>
      </c>
      <c r="Q52" s="261">
        <v>4</v>
      </c>
      <c r="R52" s="261">
        <v>25</v>
      </c>
      <c r="S52" s="261">
        <v>7</v>
      </c>
      <c r="T52" s="245">
        <v>283</v>
      </c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21"/>
      <c r="AQ52" s="221"/>
      <c r="AR52" s="221"/>
    </row>
    <row r="53" spans="1:44" ht="22.5">
      <c r="A53" s="297" t="s">
        <v>189</v>
      </c>
      <c r="B53" s="249">
        <v>44</v>
      </c>
      <c r="C53" s="243">
        <v>6</v>
      </c>
      <c r="D53" s="242">
        <v>13.42</v>
      </c>
      <c r="E53" s="243">
        <v>0</v>
      </c>
      <c r="F53" s="243">
        <v>2.12</v>
      </c>
      <c r="G53" s="243">
        <v>3.7</v>
      </c>
      <c r="H53" s="243">
        <v>7.6</v>
      </c>
      <c r="I53" s="243">
        <v>2.75</v>
      </c>
      <c r="J53" s="243">
        <v>5.67</v>
      </c>
      <c r="K53" s="243">
        <v>21.84</v>
      </c>
      <c r="L53" s="243"/>
      <c r="M53" s="243">
        <v>219</v>
      </c>
      <c r="N53" s="243">
        <v>0</v>
      </c>
      <c r="O53" s="261">
        <v>0</v>
      </c>
      <c r="P53" s="261">
        <v>0</v>
      </c>
      <c r="Q53" s="261">
        <v>0</v>
      </c>
      <c r="R53" s="261">
        <v>57</v>
      </c>
      <c r="S53" s="261">
        <v>5</v>
      </c>
      <c r="T53" s="245">
        <v>224</v>
      </c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21"/>
      <c r="AQ53" s="221"/>
      <c r="AR53" s="221"/>
    </row>
    <row r="54" spans="1:44" s="90" customFormat="1" ht="21.75">
      <c r="A54" s="227" t="s">
        <v>190</v>
      </c>
      <c r="B54" s="249">
        <v>118</v>
      </c>
      <c r="C54" s="249">
        <v>18</v>
      </c>
      <c r="D54" s="249">
        <v>49.66</v>
      </c>
      <c r="E54" s="249">
        <v>0</v>
      </c>
      <c r="F54" s="249">
        <v>8.07</v>
      </c>
      <c r="G54" s="249">
        <v>16.62</v>
      </c>
      <c r="H54" s="249">
        <v>24.97</v>
      </c>
      <c r="I54" s="249">
        <v>3</v>
      </c>
      <c r="J54" s="249">
        <v>6.84</v>
      </c>
      <c r="K54" s="249">
        <v>59.5</v>
      </c>
      <c r="L54" s="249">
        <v>0</v>
      </c>
      <c r="M54" s="249">
        <v>870</v>
      </c>
      <c r="N54" s="249">
        <v>0</v>
      </c>
      <c r="O54" s="249">
        <v>0</v>
      </c>
      <c r="P54" s="249">
        <v>89</v>
      </c>
      <c r="Q54" s="249">
        <v>8</v>
      </c>
      <c r="R54" s="249">
        <v>104</v>
      </c>
      <c r="S54" s="249">
        <v>14</v>
      </c>
      <c r="T54" s="249">
        <v>884</v>
      </c>
      <c r="U54" s="247"/>
      <c r="V54" s="247"/>
      <c r="W54" s="247"/>
      <c r="X54" s="247"/>
      <c r="Y54" s="247"/>
      <c r="Z54" s="246"/>
      <c r="AA54" s="247"/>
      <c r="AB54" s="247"/>
      <c r="AC54" s="247"/>
      <c r="AD54" s="247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9"/>
      <c r="AQ54" s="259"/>
      <c r="AR54" s="259"/>
    </row>
    <row r="55" spans="1:44" s="90" customFormat="1" ht="21.75">
      <c r="A55" s="227" t="s">
        <v>191</v>
      </c>
      <c r="B55" s="241">
        <v>148</v>
      </c>
      <c r="C55" s="242">
        <v>0</v>
      </c>
      <c r="D55" s="242">
        <v>1.05</v>
      </c>
      <c r="E55" s="242">
        <v>0.04</v>
      </c>
      <c r="F55" s="242">
        <v>0.32</v>
      </c>
      <c r="G55" s="242">
        <v>0.54</v>
      </c>
      <c r="H55" s="242">
        <v>0.15</v>
      </c>
      <c r="I55" s="242">
        <v>0</v>
      </c>
      <c r="J55" s="242">
        <v>0</v>
      </c>
      <c r="K55" s="243">
        <v>1.05</v>
      </c>
      <c r="L55" s="244"/>
      <c r="M55" s="244">
        <v>19</v>
      </c>
      <c r="N55" s="244">
        <v>0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61">
        <v>19</v>
      </c>
      <c r="U55" s="247"/>
      <c r="V55" s="246"/>
      <c r="W55" s="247"/>
      <c r="X55" s="247"/>
      <c r="Y55" s="247"/>
      <c r="Z55" s="246"/>
      <c r="AA55" s="247"/>
      <c r="AB55" s="247"/>
      <c r="AC55" s="247"/>
      <c r="AD55" s="247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9"/>
      <c r="AQ55" s="259"/>
      <c r="AR55" s="259"/>
    </row>
    <row r="56" spans="1:44" s="90" customFormat="1" ht="21.75">
      <c r="A56" s="227" t="s">
        <v>192</v>
      </c>
      <c r="B56" s="241">
        <v>0</v>
      </c>
      <c r="C56" s="242">
        <v>0</v>
      </c>
      <c r="D56" s="242">
        <v>8</v>
      </c>
      <c r="E56" s="242">
        <v>0</v>
      </c>
      <c r="F56" s="242">
        <v>0</v>
      </c>
      <c r="G56" s="242">
        <v>0</v>
      </c>
      <c r="H56" s="242">
        <v>8</v>
      </c>
      <c r="I56" s="242">
        <v>2</v>
      </c>
      <c r="J56" s="242">
        <v>0</v>
      </c>
      <c r="K56" s="243">
        <v>10</v>
      </c>
      <c r="L56" s="244"/>
      <c r="M56" s="244">
        <v>0</v>
      </c>
      <c r="N56" s="244">
        <v>0</v>
      </c>
      <c r="O56" s="245">
        <v>0</v>
      </c>
      <c r="P56" s="245">
        <v>0</v>
      </c>
      <c r="Q56" s="245">
        <v>0</v>
      </c>
      <c r="R56" s="245">
        <v>0</v>
      </c>
      <c r="S56" s="245">
        <v>0</v>
      </c>
      <c r="T56" s="261">
        <v>0</v>
      </c>
      <c r="U56" s="247"/>
      <c r="V56" s="246"/>
      <c r="W56" s="247"/>
      <c r="X56" s="247"/>
      <c r="Y56" s="247"/>
      <c r="Z56" s="246"/>
      <c r="AA56" s="247"/>
      <c r="AB56" s="247"/>
      <c r="AC56" s="247"/>
      <c r="AD56" s="247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9"/>
      <c r="AQ56" s="259"/>
      <c r="AR56" s="259"/>
    </row>
    <row r="57" spans="1:44" s="90" customFormat="1" ht="21.75">
      <c r="A57" s="227" t="s">
        <v>194</v>
      </c>
      <c r="B57" s="241">
        <v>0</v>
      </c>
      <c r="C57" s="242">
        <v>0</v>
      </c>
      <c r="D57" s="242">
        <v>0</v>
      </c>
      <c r="E57" s="242">
        <v>0</v>
      </c>
      <c r="F57" s="242">
        <v>0</v>
      </c>
      <c r="G57" s="242">
        <v>0</v>
      </c>
      <c r="H57" s="242">
        <v>0</v>
      </c>
      <c r="I57" s="242">
        <v>1</v>
      </c>
      <c r="J57" s="242">
        <v>2</v>
      </c>
      <c r="K57" s="243">
        <v>3</v>
      </c>
      <c r="L57" s="244"/>
      <c r="M57" s="244">
        <v>0</v>
      </c>
      <c r="N57" s="244">
        <v>0</v>
      </c>
      <c r="O57" s="245">
        <v>0</v>
      </c>
      <c r="P57" s="245">
        <v>0</v>
      </c>
      <c r="Q57" s="245">
        <v>0</v>
      </c>
      <c r="R57" s="245">
        <v>0</v>
      </c>
      <c r="S57" s="245">
        <v>0</v>
      </c>
      <c r="T57" s="261">
        <v>0</v>
      </c>
      <c r="U57" s="247"/>
      <c r="V57" s="246"/>
      <c r="W57" s="247"/>
      <c r="X57" s="247"/>
      <c r="Y57" s="247"/>
      <c r="Z57" s="246"/>
      <c r="AA57" s="247"/>
      <c r="AB57" s="247"/>
      <c r="AC57" s="247"/>
      <c r="AD57" s="247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9"/>
      <c r="AQ57" s="259"/>
      <c r="AR57" s="259"/>
    </row>
    <row r="58" spans="1:44" s="91" customFormat="1" ht="11.25">
      <c r="A58" s="227" t="s">
        <v>223</v>
      </c>
      <c r="B58" s="262">
        <v>11353</v>
      </c>
      <c r="C58" s="262">
        <v>549</v>
      </c>
      <c r="D58" s="263">
        <v>1281.4</v>
      </c>
      <c r="E58" s="263">
        <v>36.04</v>
      </c>
      <c r="F58" s="263">
        <v>227.33</v>
      </c>
      <c r="G58" s="263">
        <v>471.29</v>
      </c>
      <c r="H58" s="263">
        <v>546.74</v>
      </c>
      <c r="I58" s="263">
        <v>129.64</v>
      </c>
      <c r="J58" s="263">
        <v>275.29</v>
      </c>
      <c r="K58" s="263">
        <v>1686.33</v>
      </c>
      <c r="L58" s="263">
        <v>0</v>
      </c>
      <c r="M58" s="263">
        <v>22043</v>
      </c>
      <c r="N58" s="263">
        <v>247</v>
      </c>
      <c r="O58" s="263">
        <v>172</v>
      </c>
      <c r="P58" s="263">
        <v>707</v>
      </c>
      <c r="Q58" s="263">
        <v>91</v>
      </c>
      <c r="R58" s="263">
        <v>2048</v>
      </c>
      <c r="S58" s="263">
        <v>768</v>
      </c>
      <c r="T58" s="263">
        <v>22811</v>
      </c>
      <c r="U58" s="264"/>
      <c r="V58" s="265"/>
      <c r="W58" s="264"/>
      <c r="X58" s="264"/>
      <c r="Y58" s="264"/>
      <c r="Z58" s="265"/>
      <c r="AA58" s="264"/>
      <c r="AB58" s="264"/>
      <c r="AC58" s="264"/>
      <c r="AD58" s="264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7"/>
      <c r="AQ58" s="267"/>
      <c r="AR58" s="267"/>
    </row>
    <row r="59" spans="1:44" s="90" customFormat="1" ht="21.75">
      <c r="A59" s="227" t="s">
        <v>194</v>
      </c>
      <c r="B59" s="253">
        <v>100</v>
      </c>
      <c r="C59" s="268"/>
      <c r="D59" s="242">
        <v>3.84</v>
      </c>
      <c r="E59" s="269">
        <v>0</v>
      </c>
      <c r="F59" s="269">
        <v>1.05</v>
      </c>
      <c r="G59" s="269">
        <v>0</v>
      </c>
      <c r="H59" s="269">
        <v>2.79</v>
      </c>
      <c r="I59" s="269">
        <v>0</v>
      </c>
      <c r="J59" s="269">
        <v>0</v>
      </c>
      <c r="K59" s="243">
        <v>3.84</v>
      </c>
      <c r="L59" s="269"/>
      <c r="M59" s="269">
        <v>70</v>
      </c>
      <c r="N59" s="269">
        <v>0</v>
      </c>
      <c r="O59" s="269">
        <v>0</v>
      </c>
      <c r="P59" s="269">
        <v>0</v>
      </c>
      <c r="Q59" s="269">
        <v>0</v>
      </c>
      <c r="R59" s="269">
        <v>0</v>
      </c>
      <c r="S59" s="269">
        <v>12</v>
      </c>
      <c r="T59" s="245">
        <v>82</v>
      </c>
      <c r="U59" s="247"/>
      <c r="V59" s="246"/>
      <c r="W59" s="247"/>
      <c r="X59" s="247"/>
      <c r="Y59" s="247"/>
      <c r="Z59" s="246"/>
      <c r="AA59" s="247"/>
      <c r="AB59" s="247"/>
      <c r="AC59" s="247"/>
      <c r="AD59" s="247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9"/>
      <c r="AQ59" s="259"/>
      <c r="AR59" s="259"/>
    </row>
    <row r="60" spans="1:44" s="90" customFormat="1" ht="11.25">
      <c r="A60" s="297" t="s">
        <v>195</v>
      </c>
      <c r="B60" s="270">
        <v>15</v>
      </c>
      <c r="C60" s="242">
        <v>2</v>
      </c>
      <c r="D60" s="242">
        <v>9.19</v>
      </c>
      <c r="E60" s="242">
        <v>0.89</v>
      </c>
      <c r="F60" s="242">
        <v>5.55</v>
      </c>
      <c r="G60" s="242">
        <v>2.75</v>
      </c>
      <c r="H60" s="242">
        <v>0</v>
      </c>
      <c r="I60" s="242">
        <v>1.5</v>
      </c>
      <c r="J60" s="242">
        <v>5.17</v>
      </c>
      <c r="K60" s="243">
        <v>15.86</v>
      </c>
      <c r="L60" s="244"/>
      <c r="M60" s="244">
        <v>191</v>
      </c>
      <c r="N60" s="244">
        <v>0</v>
      </c>
      <c r="O60" s="245">
        <v>0</v>
      </c>
      <c r="P60" s="245">
        <v>0</v>
      </c>
      <c r="Q60" s="245">
        <v>0</v>
      </c>
      <c r="R60" s="245">
        <v>0</v>
      </c>
      <c r="S60" s="245">
        <v>0</v>
      </c>
      <c r="T60" s="245">
        <v>191</v>
      </c>
      <c r="U60" s="247"/>
      <c r="V60" s="246"/>
      <c r="W60" s="247"/>
      <c r="X60" s="247"/>
      <c r="Y60" s="247"/>
      <c r="Z60" s="246"/>
      <c r="AA60" s="247"/>
      <c r="AB60" s="247"/>
      <c r="AC60" s="247"/>
      <c r="AD60" s="247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9"/>
      <c r="AQ60" s="259"/>
      <c r="AR60" s="259"/>
    </row>
    <row r="61" spans="1:44" s="90" customFormat="1" ht="11.25">
      <c r="A61" s="297" t="s">
        <v>170</v>
      </c>
      <c r="B61" s="270">
        <v>12</v>
      </c>
      <c r="C61" s="242">
        <v>1</v>
      </c>
      <c r="D61" s="242">
        <v>4.48</v>
      </c>
      <c r="E61" s="242">
        <v>0</v>
      </c>
      <c r="F61" s="242">
        <v>0</v>
      </c>
      <c r="G61" s="242">
        <v>4.48</v>
      </c>
      <c r="H61" s="242">
        <v>0</v>
      </c>
      <c r="I61" s="242">
        <v>1.5</v>
      </c>
      <c r="J61" s="242">
        <v>4.25</v>
      </c>
      <c r="K61" s="243">
        <v>10.23</v>
      </c>
      <c r="L61" s="244"/>
      <c r="M61" s="244">
        <v>98</v>
      </c>
      <c r="N61" s="244">
        <v>0</v>
      </c>
      <c r="O61" s="245">
        <v>0</v>
      </c>
      <c r="P61" s="245">
        <v>0</v>
      </c>
      <c r="Q61" s="245">
        <v>0</v>
      </c>
      <c r="R61" s="245">
        <v>0</v>
      </c>
      <c r="S61" s="245">
        <v>0</v>
      </c>
      <c r="T61" s="245">
        <v>98</v>
      </c>
      <c r="U61" s="247"/>
      <c r="V61" s="246"/>
      <c r="W61" s="247"/>
      <c r="X61" s="247"/>
      <c r="Y61" s="247"/>
      <c r="Z61" s="246"/>
      <c r="AA61" s="247"/>
      <c r="AB61" s="247"/>
      <c r="AC61" s="247"/>
      <c r="AD61" s="247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9"/>
      <c r="AQ61" s="259"/>
      <c r="AR61" s="259"/>
    </row>
    <row r="62" spans="1:44" s="90" customFormat="1" ht="11.25">
      <c r="A62" s="227" t="s">
        <v>196</v>
      </c>
      <c r="B62" s="253">
        <v>27</v>
      </c>
      <c r="C62" s="253">
        <v>3</v>
      </c>
      <c r="D62" s="253">
        <v>13.67</v>
      </c>
      <c r="E62" s="253">
        <v>0.89</v>
      </c>
      <c r="F62" s="253">
        <v>5.55</v>
      </c>
      <c r="G62" s="253">
        <v>7.23</v>
      </c>
      <c r="H62" s="253">
        <v>0</v>
      </c>
      <c r="I62" s="253">
        <v>3</v>
      </c>
      <c r="J62" s="253">
        <v>9.42</v>
      </c>
      <c r="K62" s="253">
        <v>26.09</v>
      </c>
      <c r="L62" s="253">
        <v>0</v>
      </c>
      <c r="M62" s="253">
        <v>289</v>
      </c>
      <c r="N62" s="253">
        <v>0</v>
      </c>
      <c r="O62" s="253">
        <v>0</v>
      </c>
      <c r="P62" s="253">
        <v>0</v>
      </c>
      <c r="Q62" s="253">
        <v>0</v>
      </c>
      <c r="R62" s="253">
        <v>0</v>
      </c>
      <c r="S62" s="253">
        <v>0</v>
      </c>
      <c r="T62" s="253">
        <v>289</v>
      </c>
      <c r="U62" s="247"/>
      <c r="V62" s="246"/>
      <c r="W62" s="247"/>
      <c r="X62" s="247"/>
      <c r="Y62" s="247"/>
      <c r="Z62" s="246"/>
      <c r="AA62" s="247"/>
      <c r="AB62" s="247"/>
      <c r="AC62" s="247"/>
      <c r="AD62" s="247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9"/>
      <c r="AQ62" s="259"/>
      <c r="AR62" s="259"/>
    </row>
    <row r="63" spans="1:44" s="90" customFormat="1" ht="11.25">
      <c r="A63" s="297" t="s">
        <v>197</v>
      </c>
      <c r="B63" s="271">
        <v>4761</v>
      </c>
      <c r="C63" s="268"/>
      <c r="D63" s="242">
        <v>21.5</v>
      </c>
      <c r="E63" s="268">
        <v>1.66</v>
      </c>
      <c r="F63" s="268">
        <v>2.25</v>
      </c>
      <c r="G63" s="268">
        <v>4.39</v>
      </c>
      <c r="H63" s="268">
        <v>13.2</v>
      </c>
      <c r="I63" s="268">
        <v>3</v>
      </c>
      <c r="J63" s="268">
        <v>1.35</v>
      </c>
      <c r="K63" s="243">
        <v>25.85</v>
      </c>
      <c r="L63" s="268"/>
      <c r="M63" s="268">
        <v>412</v>
      </c>
      <c r="N63" s="268">
        <v>0</v>
      </c>
      <c r="O63" s="268">
        <v>0</v>
      </c>
      <c r="P63" s="268">
        <v>0</v>
      </c>
      <c r="Q63" s="268">
        <v>0</v>
      </c>
      <c r="R63" s="268">
        <v>0</v>
      </c>
      <c r="S63" s="268">
        <v>0</v>
      </c>
      <c r="T63" s="245">
        <v>412</v>
      </c>
      <c r="U63" s="247"/>
      <c r="V63" s="246"/>
      <c r="W63" s="247"/>
      <c r="X63" s="247"/>
      <c r="Y63" s="247"/>
      <c r="Z63" s="246"/>
      <c r="AA63" s="247"/>
      <c r="AB63" s="247"/>
      <c r="AC63" s="247"/>
      <c r="AD63" s="247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9"/>
      <c r="AQ63" s="259"/>
      <c r="AR63" s="259"/>
    </row>
    <row r="64" spans="1:44" s="90" customFormat="1" ht="11.25">
      <c r="A64" s="297" t="s">
        <v>198</v>
      </c>
      <c r="B64" s="271">
        <v>7550</v>
      </c>
      <c r="C64" s="242"/>
      <c r="D64" s="242">
        <v>18.46</v>
      </c>
      <c r="E64" s="242">
        <v>1.67</v>
      </c>
      <c r="F64" s="242">
        <v>2.83</v>
      </c>
      <c r="G64" s="242">
        <v>0</v>
      </c>
      <c r="H64" s="242">
        <v>13.96</v>
      </c>
      <c r="I64" s="242">
        <v>3</v>
      </c>
      <c r="J64" s="242">
        <v>1.75</v>
      </c>
      <c r="K64" s="243">
        <v>23.21</v>
      </c>
      <c r="L64" s="242"/>
      <c r="M64" s="242">
        <v>353</v>
      </c>
      <c r="N64" s="242">
        <v>0</v>
      </c>
      <c r="O64" s="245">
        <v>0</v>
      </c>
      <c r="P64" s="245">
        <v>0</v>
      </c>
      <c r="Q64" s="245">
        <v>0</v>
      </c>
      <c r="R64" s="245">
        <v>0</v>
      </c>
      <c r="S64" s="245">
        <v>0</v>
      </c>
      <c r="T64" s="245">
        <v>353</v>
      </c>
      <c r="U64" s="247"/>
      <c r="V64" s="246"/>
      <c r="W64" s="247"/>
      <c r="X64" s="247"/>
      <c r="Y64" s="247"/>
      <c r="Z64" s="246"/>
      <c r="AA64" s="247"/>
      <c r="AB64" s="247"/>
      <c r="AC64" s="247"/>
      <c r="AD64" s="247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9"/>
      <c r="AQ64" s="259"/>
      <c r="AR64" s="259"/>
    </row>
    <row r="65" spans="1:44" s="90" customFormat="1" ht="11.25">
      <c r="A65" s="297" t="s">
        <v>199</v>
      </c>
      <c r="B65" s="272">
        <v>3715</v>
      </c>
      <c r="C65" s="273"/>
      <c r="D65" s="242">
        <v>15.66</v>
      </c>
      <c r="E65" s="268">
        <v>0.79</v>
      </c>
      <c r="F65" s="268">
        <v>0.73</v>
      </c>
      <c r="G65" s="268">
        <v>2.17</v>
      </c>
      <c r="H65" s="268">
        <v>11.97</v>
      </c>
      <c r="I65" s="268">
        <v>2.55</v>
      </c>
      <c r="J65" s="268">
        <v>1.1</v>
      </c>
      <c r="K65" s="243">
        <v>19.31</v>
      </c>
      <c r="L65" s="274"/>
      <c r="M65" s="274">
        <v>297</v>
      </c>
      <c r="N65" s="274">
        <v>0</v>
      </c>
      <c r="O65" s="245">
        <v>0</v>
      </c>
      <c r="P65" s="245">
        <v>0</v>
      </c>
      <c r="Q65" s="245">
        <v>0</v>
      </c>
      <c r="R65" s="245">
        <v>0</v>
      </c>
      <c r="S65" s="245">
        <v>0</v>
      </c>
      <c r="T65" s="245">
        <v>297</v>
      </c>
      <c r="U65" s="247"/>
      <c r="V65" s="246"/>
      <c r="W65" s="247"/>
      <c r="X65" s="247"/>
      <c r="Y65" s="247"/>
      <c r="Z65" s="246"/>
      <c r="AA65" s="247"/>
      <c r="AB65" s="247"/>
      <c r="AC65" s="247"/>
      <c r="AD65" s="247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9"/>
      <c r="AQ65" s="259"/>
      <c r="AR65" s="259"/>
    </row>
    <row r="66" spans="1:44" s="90" customFormat="1" ht="21.75">
      <c r="A66" s="227" t="s">
        <v>200</v>
      </c>
      <c r="B66" s="243">
        <v>16026</v>
      </c>
      <c r="C66" s="243">
        <v>0</v>
      </c>
      <c r="D66" s="243">
        <v>55.62</v>
      </c>
      <c r="E66" s="243">
        <v>4.12</v>
      </c>
      <c r="F66" s="243">
        <v>5.81</v>
      </c>
      <c r="G66" s="243">
        <v>6.56</v>
      </c>
      <c r="H66" s="243">
        <v>39.13</v>
      </c>
      <c r="I66" s="243">
        <v>8.55</v>
      </c>
      <c r="J66" s="243">
        <v>4.2</v>
      </c>
      <c r="K66" s="243">
        <v>68.37</v>
      </c>
      <c r="L66" s="243">
        <v>0</v>
      </c>
      <c r="M66" s="243">
        <v>1062</v>
      </c>
      <c r="N66" s="243">
        <v>0</v>
      </c>
      <c r="O66" s="243">
        <v>0</v>
      </c>
      <c r="P66" s="243">
        <v>0</v>
      </c>
      <c r="Q66" s="243">
        <v>0</v>
      </c>
      <c r="R66" s="243">
        <v>0</v>
      </c>
      <c r="S66" s="243">
        <v>0</v>
      </c>
      <c r="T66" s="243">
        <v>1062</v>
      </c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9"/>
      <c r="AQ66" s="259"/>
      <c r="AR66" s="259"/>
    </row>
    <row r="67" spans="1:44" s="90" customFormat="1" ht="21.75">
      <c r="A67" s="227" t="s">
        <v>201</v>
      </c>
      <c r="B67" s="260">
        <v>725</v>
      </c>
      <c r="C67" s="243">
        <v>76</v>
      </c>
      <c r="D67" s="243">
        <v>17.27</v>
      </c>
      <c r="E67" s="243">
        <v>0.58</v>
      </c>
      <c r="F67" s="243">
        <v>8.07</v>
      </c>
      <c r="G67" s="243">
        <v>3.22</v>
      </c>
      <c r="H67" s="243">
        <v>5.4</v>
      </c>
      <c r="I67" s="243">
        <v>3.25</v>
      </c>
      <c r="J67" s="243">
        <v>6.13</v>
      </c>
      <c r="K67" s="243">
        <v>26.65</v>
      </c>
      <c r="L67" s="240"/>
      <c r="M67" s="240">
        <v>266</v>
      </c>
      <c r="N67" s="240">
        <v>0</v>
      </c>
      <c r="O67" s="261">
        <v>0</v>
      </c>
      <c r="P67" s="261">
        <v>0</v>
      </c>
      <c r="Q67" s="261">
        <v>0</v>
      </c>
      <c r="R67" s="261">
        <v>0</v>
      </c>
      <c r="S67" s="261">
        <v>0</v>
      </c>
      <c r="T67" s="261">
        <v>266</v>
      </c>
      <c r="U67" s="247"/>
      <c r="V67" s="246"/>
      <c r="W67" s="247"/>
      <c r="X67" s="247"/>
      <c r="Y67" s="247"/>
      <c r="Z67" s="246"/>
      <c r="AA67" s="247"/>
      <c r="AB67" s="247"/>
      <c r="AC67" s="247"/>
      <c r="AD67" s="247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9"/>
      <c r="AQ67" s="259"/>
      <c r="AR67" s="259"/>
    </row>
    <row r="68" spans="1:41" ht="11.25">
      <c r="A68" s="297" t="s">
        <v>157</v>
      </c>
      <c r="B68" s="275">
        <v>140</v>
      </c>
      <c r="C68" s="276">
        <v>4</v>
      </c>
      <c r="D68" s="242">
        <v>9</v>
      </c>
      <c r="E68" s="276">
        <v>0.78</v>
      </c>
      <c r="F68" s="276">
        <v>3</v>
      </c>
      <c r="G68" s="276">
        <v>1.89</v>
      </c>
      <c r="H68" s="276">
        <v>3.33</v>
      </c>
      <c r="I68" s="276">
        <v>2.59</v>
      </c>
      <c r="J68" s="276">
        <v>8.25</v>
      </c>
      <c r="K68" s="243">
        <v>19.84</v>
      </c>
      <c r="L68" s="276"/>
      <c r="M68" s="276">
        <v>252</v>
      </c>
      <c r="N68" s="276">
        <v>0</v>
      </c>
      <c r="O68" s="276">
        <v>0</v>
      </c>
      <c r="P68" s="276">
        <v>0</v>
      </c>
      <c r="Q68" s="126">
        <v>0</v>
      </c>
      <c r="R68" s="276">
        <v>0</v>
      </c>
      <c r="S68" s="276">
        <v>0</v>
      </c>
      <c r="T68" s="245">
        <v>252</v>
      </c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</row>
    <row r="69" spans="1:41" ht="11.25">
      <c r="A69" s="297" t="s">
        <v>179</v>
      </c>
      <c r="B69" s="277">
        <v>91</v>
      </c>
      <c r="C69" s="138">
        <v>3</v>
      </c>
      <c r="D69" s="242">
        <v>5.76</v>
      </c>
      <c r="E69" s="245">
        <v>0.54</v>
      </c>
      <c r="F69" s="245">
        <v>2.05</v>
      </c>
      <c r="G69" s="245">
        <v>2.17</v>
      </c>
      <c r="H69" s="245">
        <v>1</v>
      </c>
      <c r="I69" s="245">
        <v>3</v>
      </c>
      <c r="J69" s="245">
        <v>12</v>
      </c>
      <c r="K69" s="243">
        <v>20.76</v>
      </c>
      <c r="L69" s="245"/>
      <c r="M69" s="245">
        <v>147</v>
      </c>
      <c r="N69" s="245">
        <v>0</v>
      </c>
      <c r="O69" s="245">
        <v>0</v>
      </c>
      <c r="P69" s="245">
        <v>0</v>
      </c>
      <c r="Q69" s="245">
        <v>0</v>
      </c>
      <c r="R69" s="245">
        <v>10</v>
      </c>
      <c r="S69" s="245">
        <v>0</v>
      </c>
      <c r="T69" s="245">
        <v>147</v>
      </c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</row>
    <row r="70" spans="1:41" ht="21.75">
      <c r="A70" s="227" t="s">
        <v>202</v>
      </c>
      <c r="B70" s="278">
        <v>231</v>
      </c>
      <c r="C70" s="278">
        <v>7</v>
      </c>
      <c r="D70" s="261">
        <v>14.76</v>
      </c>
      <c r="E70" s="261">
        <v>1.32</v>
      </c>
      <c r="F70" s="261">
        <v>5.05</v>
      </c>
      <c r="G70" s="261">
        <v>4.06</v>
      </c>
      <c r="H70" s="261">
        <v>4.33</v>
      </c>
      <c r="I70" s="261">
        <v>5.59</v>
      </c>
      <c r="J70" s="261">
        <v>20.25</v>
      </c>
      <c r="K70" s="261">
        <v>40.6</v>
      </c>
      <c r="L70" s="261">
        <v>0</v>
      </c>
      <c r="M70" s="261">
        <v>399</v>
      </c>
      <c r="N70" s="261">
        <v>0</v>
      </c>
      <c r="O70" s="261">
        <v>0</v>
      </c>
      <c r="P70" s="261">
        <v>0</v>
      </c>
      <c r="Q70" s="261">
        <v>0</v>
      </c>
      <c r="R70" s="261">
        <v>10</v>
      </c>
      <c r="S70" s="261">
        <v>0</v>
      </c>
      <c r="T70" s="261">
        <v>399</v>
      </c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</row>
    <row r="71" spans="1:41" ht="21.75">
      <c r="A71" s="227" t="s">
        <v>203</v>
      </c>
      <c r="B71" s="277">
        <v>10282</v>
      </c>
      <c r="C71" s="138">
        <v>0</v>
      </c>
      <c r="D71" s="242">
        <v>1</v>
      </c>
      <c r="E71" s="245">
        <v>0</v>
      </c>
      <c r="F71" s="245">
        <v>0</v>
      </c>
      <c r="G71" s="245">
        <v>1</v>
      </c>
      <c r="H71" s="245">
        <v>0</v>
      </c>
      <c r="I71" s="245">
        <v>5.9</v>
      </c>
      <c r="J71" s="245">
        <v>3.6</v>
      </c>
      <c r="K71" s="243">
        <v>10.5</v>
      </c>
      <c r="L71" s="245"/>
      <c r="M71" s="245">
        <v>0</v>
      </c>
      <c r="N71" s="245">
        <v>0</v>
      </c>
      <c r="O71" s="245">
        <v>0</v>
      </c>
      <c r="P71" s="245">
        <v>0</v>
      </c>
      <c r="Q71" s="245">
        <v>0</v>
      </c>
      <c r="R71" s="245">
        <v>0</v>
      </c>
      <c r="S71" s="245">
        <v>0</v>
      </c>
      <c r="T71" s="245">
        <v>0</v>
      </c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</row>
    <row r="72" spans="1:41" s="233" customFormat="1" ht="11.25">
      <c r="A72" s="227" t="s">
        <v>204</v>
      </c>
      <c r="B72" s="279"/>
      <c r="C72" s="279">
        <v>635</v>
      </c>
      <c r="D72" s="279">
        <v>1387.56</v>
      </c>
      <c r="E72" s="279">
        <v>42.95</v>
      </c>
      <c r="F72" s="279">
        <v>252.86</v>
      </c>
      <c r="G72" s="279">
        <v>493.36</v>
      </c>
      <c r="H72" s="279">
        <v>598.39</v>
      </c>
      <c r="I72" s="279">
        <v>155.93</v>
      </c>
      <c r="J72" s="279">
        <v>318.89</v>
      </c>
      <c r="K72" s="279">
        <v>1862.38</v>
      </c>
      <c r="L72" s="279">
        <v>0</v>
      </c>
      <c r="M72" s="279">
        <v>24129</v>
      </c>
      <c r="N72" s="279">
        <v>247</v>
      </c>
      <c r="O72" s="279">
        <v>172</v>
      </c>
      <c r="P72" s="279">
        <v>707</v>
      </c>
      <c r="Q72" s="279">
        <v>91</v>
      </c>
      <c r="R72" s="279">
        <v>2058</v>
      </c>
      <c r="S72" s="279">
        <v>780</v>
      </c>
      <c r="T72" s="279">
        <v>24909</v>
      </c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</row>
    <row r="73" spans="5:41" ht="11.25"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</row>
    <row r="74" spans="5:41" ht="11.25"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</row>
    <row r="75" spans="5:41" ht="11.25"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</row>
    <row r="76" spans="5:41" ht="11.25"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</row>
    <row r="77" spans="5:41" ht="11.25"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</row>
    <row r="78" spans="5:41" ht="11.25"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</row>
    <row r="79" spans="5:41" ht="11.25"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</row>
    <row r="80" spans="5:41" ht="11.25"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</row>
    <row r="81" spans="5:41" ht="11.25"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</row>
    <row r="82" spans="5:41" ht="11.25"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</row>
    <row r="83" spans="5:41" ht="11.25"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</row>
    <row r="84" spans="5:41" ht="11.25"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</row>
    <row r="85" spans="5:41" ht="11.25"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</row>
    <row r="86" spans="5:41" ht="11.25"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</row>
    <row r="87" spans="5:41" ht="11.25"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</row>
    <row r="88" spans="5:41" ht="11.25"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</row>
    <row r="89" spans="5:41" ht="11.25"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</row>
    <row r="90" spans="5:41" ht="11.25"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</row>
    <row r="91" spans="5:41" ht="11.25"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</row>
    <row r="92" spans="5:41" ht="11.25"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</row>
    <row r="93" spans="5:41" ht="11.25"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</row>
    <row r="94" spans="5:41" ht="11.25"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</row>
    <row r="95" spans="5:41" ht="11.25"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</row>
    <row r="96" spans="5:41" ht="11.25"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</row>
    <row r="97" spans="5:41" ht="11.25"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</row>
    <row r="98" spans="5:41" ht="11.25"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</row>
    <row r="99" spans="5:41" ht="11.25"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</row>
    <row r="100" spans="5:41" ht="11.25"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</row>
    <row r="101" spans="5:41" ht="11.25"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</row>
    <row r="102" spans="5:41" ht="11.25"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</row>
    <row r="103" spans="5:41" ht="11.25"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</row>
    <row r="104" spans="5:41" ht="11.25"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</row>
    <row r="105" spans="5:41" ht="11.25"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</row>
    <row r="106" spans="5:41" ht="11.25"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</row>
    <row r="107" spans="5:41" ht="11.25"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</row>
    <row r="108" spans="5:41" ht="11.25"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</row>
    <row r="109" spans="5:41" ht="11.25"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</row>
    <row r="110" spans="5:41" ht="11.25"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</row>
    <row r="111" spans="5:41" ht="11.25"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</row>
    <row r="112" spans="5:41" ht="11.25"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</row>
    <row r="113" spans="5:41" ht="11.25"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</row>
    <row r="114" spans="5:41" ht="11.25"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</row>
    <row r="115" spans="5:41" ht="11.25"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</row>
    <row r="116" spans="5:41" ht="11.25"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</row>
    <row r="117" spans="5:41" ht="11.25"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</row>
    <row r="118" spans="5:41" ht="11.25"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</row>
    <row r="119" spans="5:41" ht="11.25"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</row>
    <row r="120" spans="5:41" ht="11.25"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</row>
    <row r="121" spans="5:41" ht="11.25"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</row>
    <row r="122" spans="5:41" ht="11.25"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</row>
    <row r="123" spans="5:41" ht="11.25"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</row>
    <row r="124" spans="5:41" ht="11.25"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  <c r="AN124" s="248"/>
      <c r="AO124" s="248"/>
    </row>
    <row r="125" spans="5:41" ht="11.25"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</row>
    <row r="126" spans="5:41" ht="11.25"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</row>
  </sheetData>
  <mergeCells count="12">
    <mergeCell ref="J4:J5"/>
    <mergeCell ref="K4:K5"/>
    <mergeCell ref="T4:T5"/>
    <mergeCell ref="M3:T3"/>
    <mergeCell ref="A2:T2"/>
    <mergeCell ref="D3:K3"/>
    <mergeCell ref="B3:B5"/>
    <mergeCell ref="C3:C5"/>
    <mergeCell ref="M4:R4"/>
    <mergeCell ref="D4:H4"/>
    <mergeCell ref="A3:A5"/>
    <mergeCell ref="I4:I5"/>
  </mergeCells>
  <printOptions horizontalCentered="1"/>
  <pageMargins left="0.27" right="0.21" top="0.89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pane ySplit="7" topLeftCell="BM8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2.875" style="0" customWidth="1"/>
    <col min="2" max="2" width="9.625" style="0" customWidth="1"/>
    <col min="3" max="3" width="8.875" style="0" customWidth="1"/>
    <col min="5" max="5" width="9.625" style="0" customWidth="1"/>
    <col min="6" max="6" width="6.875" style="0" customWidth="1"/>
    <col min="7" max="7" width="7.125" style="0" customWidth="1"/>
    <col min="8" max="8" width="7.625" style="0" customWidth="1"/>
    <col min="9" max="9" width="7.25390625" style="0" customWidth="1"/>
    <col min="10" max="10" width="10.875" style="50" customWidth="1"/>
    <col min="11" max="11" width="10.625" style="315" customWidth="1"/>
    <col min="12" max="13" width="10.00390625" style="315" customWidth="1"/>
    <col min="14" max="14" width="9.375" style="0" customWidth="1"/>
  </cols>
  <sheetData>
    <row r="1" ht="12.75">
      <c r="N1" s="185" t="s">
        <v>238</v>
      </c>
    </row>
    <row r="2" spans="1:14" s="3" customFormat="1" ht="15.75">
      <c r="A2" s="300"/>
      <c r="B2" s="348" t="s">
        <v>240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00"/>
    </row>
    <row r="3" spans="1:14" s="3" customFormat="1" ht="4.5" customHeight="1">
      <c r="A3" s="301"/>
      <c r="B3" s="302"/>
      <c r="C3" s="303"/>
      <c r="D3" s="304"/>
      <c r="E3" s="304"/>
      <c r="F3" s="304"/>
      <c r="G3" s="304"/>
      <c r="H3" s="304"/>
      <c r="I3" s="304"/>
      <c r="J3" s="301"/>
      <c r="K3" s="305"/>
      <c r="L3" s="305"/>
      <c r="M3" s="305"/>
      <c r="N3" s="304"/>
    </row>
    <row r="4" spans="1:14" s="79" customFormat="1" ht="12" customHeight="1">
      <c r="A4" s="349" t="s">
        <v>291</v>
      </c>
      <c r="B4" s="349" t="s">
        <v>241</v>
      </c>
      <c r="C4" s="349" t="s">
        <v>242</v>
      </c>
      <c r="D4" s="350" t="s">
        <v>235</v>
      </c>
      <c r="E4" s="350" t="s">
        <v>243</v>
      </c>
      <c r="F4" s="350" t="s">
        <v>244</v>
      </c>
      <c r="G4" s="350"/>
      <c r="H4" s="350"/>
      <c r="I4" s="350"/>
      <c r="J4" s="353" t="s">
        <v>245</v>
      </c>
      <c r="K4" s="356" t="s">
        <v>239</v>
      </c>
      <c r="L4" s="358" t="s">
        <v>63</v>
      </c>
      <c r="M4" s="358"/>
      <c r="N4" s="357" t="s">
        <v>246</v>
      </c>
    </row>
    <row r="5" spans="1:14" s="79" customFormat="1" ht="9" customHeight="1">
      <c r="A5" s="350"/>
      <c r="B5" s="350"/>
      <c r="C5" s="350"/>
      <c r="D5" s="350"/>
      <c r="E5" s="350"/>
      <c r="F5" s="350" t="s">
        <v>247</v>
      </c>
      <c r="G5" s="350" t="s">
        <v>2</v>
      </c>
      <c r="H5" s="350"/>
      <c r="I5" s="350"/>
      <c r="J5" s="354"/>
      <c r="K5" s="354"/>
      <c r="L5" s="351" t="s">
        <v>290</v>
      </c>
      <c r="M5" s="351" t="s">
        <v>290</v>
      </c>
      <c r="N5" s="357"/>
    </row>
    <row r="6" spans="1:14" s="79" customFormat="1" ht="6" customHeight="1">
      <c r="A6" s="350"/>
      <c r="B6" s="350"/>
      <c r="C6" s="350"/>
      <c r="D6" s="350"/>
      <c r="E6" s="350"/>
      <c r="F6" s="350"/>
      <c r="G6" s="346" t="s">
        <v>248</v>
      </c>
      <c r="H6" s="346" t="s">
        <v>249</v>
      </c>
      <c r="I6" s="346" t="s">
        <v>250</v>
      </c>
      <c r="J6" s="355"/>
      <c r="K6" s="355"/>
      <c r="L6" s="352"/>
      <c r="M6" s="352"/>
      <c r="N6" s="357"/>
    </row>
    <row r="7" spans="1:14" s="308" customFormat="1" ht="12" customHeight="1">
      <c r="A7" s="350"/>
      <c r="B7" s="350"/>
      <c r="C7" s="350"/>
      <c r="D7" s="350"/>
      <c r="E7" s="350"/>
      <c r="F7" s="350"/>
      <c r="G7" s="347"/>
      <c r="H7" s="347"/>
      <c r="I7" s="347"/>
      <c r="J7" s="306" t="s">
        <v>0</v>
      </c>
      <c r="K7" s="307" t="s">
        <v>1</v>
      </c>
      <c r="L7" s="306" t="s">
        <v>0</v>
      </c>
      <c r="M7" s="307" t="s">
        <v>1</v>
      </c>
      <c r="N7" s="357"/>
    </row>
    <row r="8" spans="1:14" s="26" customFormat="1" ht="12" customHeight="1">
      <c r="A8" s="316" t="s">
        <v>251</v>
      </c>
      <c r="B8" s="139">
        <v>76</v>
      </c>
      <c r="C8" s="139">
        <v>71</v>
      </c>
      <c r="D8" s="139">
        <v>3</v>
      </c>
      <c r="E8" s="139">
        <v>76</v>
      </c>
      <c r="F8" s="139">
        <v>14.66</v>
      </c>
      <c r="G8" s="139">
        <v>6.28</v>
      </c>
      <c r="H8" s="139">
        <v>1.5</v>
      </c>
      <c r="I8" s="139">
        <v>6.88</v>
      </c>
      <c r="J8" s="298">
        <v>468911</v>
      </c>
      <c r="K8" s="309">
        <v>468911</v>
      </c>
      <c r="L8" s="310">
        <v>0</v>
      </c>
      <c r="M8" s="309">
        <v>0</v>
      </c>
      <c r="N8" s="139">
        <v>514.16</v>
      </c>
    </row>
    <row r="9" spans="1:14" s="26" customFormat="1" ht="12" customHeight="1">
      <c r="A9" s="316" t="s">
        <v>252</v>
      </c>
      <c r="B9" s="139">
        <v>100</v>
      </c>
      <c r="C9" s="139">
        <v>95</v>
      </c>
      <c r="D9" s="139">
        <v>4</v>
      </c>
      <c r="E9" s="139">
        <v>100</v>
      </c>
      <c r="F9" s="139">
        <v>21.07</v>
      </c>
      <c r="G9" s="139">
        <v>10.82</v>
      </c>
      <c r="H9" s="139">
        <v>2</v>
      </c>
      <c r="I9" s="139">
        <v>8.25</v>
      </c>
      <c r="J9" s="298">
        <v>671361</v>
      </c>
      <c r="K9" s="309">
        <v>671361</v>
      </c>
      <c r="L9" s="310">
        <v>0</v>
      </c>
      <c r="M9" s="309">
        <v>0</v>
      </c>
      <c r="N9" s="139">
        <v>559.47</v>
      </c>
    </row>
    <row r="10" spans="1:14" s="26" customFormat="1" ht="12" customHeight="1">
      <c r="A10" s="316" t="s">
        <v>253</v>
      </c>
      <c r="B10" s="139">
        <v>124</v>
      </c>
      <c r="C10" s="139">
        <v>122</v>
      </c>
      <c r="D10" s="139">
        <v>5</v>
      </c>
      <c r="E10" s="139">
        <v>124</v>
      </c>
      <c r="F10" s="139">
        <v>22.69</v>
      </c>
      <c r="G10" s="139">
        <v>11.36</v>
      </c>
      <c r="H10" s="139">
        <v>1.75</v>
      </c>
      <c r="I10" s="139">
        <v>9.58</v>
      </c>
      <c r="J10" s="298">
        <v>683017</v>
      </c>
      <c r="K10" s="309">
        <v>683017</v>
      </c>
      <c r="L10" s="310">
        <v>0</v>
      </c>
      <c r="M10" s="309">
        <v>0</v>
      </c>
      <c r="N10" s="139">
        <v>459.02</v>
      </c>
    </row>
    <row r="11" spans="1:14" s="26" customFormat="1" ht="12" customHeight="1">
      <c r="A11" s="316" t="s">
        <v>254</v>
      </c>
      <c r="B11" s="139">
        <v>97</v>
      </c>
      <c r="C11" s="139">
        <v>87</v>
      </c>
      <c r="D11" s="139">
        <v>4</v>
      </c>
      <c r="E11" s="139">
        <v>95</v>
      </c>
      <c r="F11" s="139">
        <v>20.79</v>
      </c>
      <c r="G11" s="139">
        <v>10.04</v>
      </c>
      <c r="H11" s="139">
        <v>2</v>
      </c>
      <c r="I11" s="139">
        <v>8.75</v>
      </c>
      <c r="J11" s="298">
        <v>655897</v>
      </c>
      <c r="K11" s="309">
        <v>655897</v>
      </c>
      <c r="L11" s="310">
        <v>0</v>
      </c>
      <c r="M11" s="309">
        <v>0</v>
      </c>
      <c r="N11" s="139">
        <v>563.49</v>
      </c>
    </row>
    <row r="12" spans="1:14" s="26" customFormat="1" ht="12" customHeight="1">
      <c r="A12" s="316" t="s">
        <v>255</v>
      </c>
      <c r="B12" s="139">
        <v>75</v>
      </c>
      <c r="C12" s="139">
        <v>70</v>
      </c>
      <c r="D12" s="139">
        <v>3</v>
      </c>
      <c r="E12" s="139">
        <v>74</v>
      </c>
      <c r="F12" s="139">
        <v>15.18</v>
      </c>
      <c r="G12" s="139">
        <v>7.3</v>
      </c>
      <c r="H12" s="139">
        <v>1.88</v>
      </c>
      <c r="I12" s="139">
        <v>6</v>
      </c>
      <c r="J12" s="298">
        <v>504214</v>
      </c>
      <c r="K12" s="309">
        <v>504214</v>
      </c>
      <c r="L12" s="310">
        <v>0</v>
      </c>
      <c r="M12" s="309">
        <v>0</v>
      </c>
      <c r="N12" s="139">
        <v>560.24</v>
      </c>
    </row>
    <row r="13" spans="1:14" s="26" customFormat="1" ht="12" customHeight="1">
      <c r="A13" s="316" t="s">
        <v>256</v>
      </c>
      <c r="B13" s="139">
        <v>83</v>
      </c>
      <c r="C13" s="139">
        <v>73</v>
      </c>
      <c r="D13" s="139">
        <v>4</v>
      </c>
      <c r="E13" s="139">
        <v>77</v>
      </c>
      <c r="F13" s="139">
        <v>18.49</v>
      </c>
      <c r="G13" s="139">
        <v>9.24</v>
      </c>
      <c r="H13" s="139">
        <v>1.75</v>
      </c>
      <c r="I13" s="139">
        <v>7.5</v>
      </c>
      <c r="J13" s="298">
        <v>576595</v>
      </c>
      <c r="K13" s="309">
        <v>576400</v>
      </c>
      <c r="L13" s="310">
        <v>0</v>
      </c>
      <c r="M13" s="309">
        <v>0</v>
      </c>
      <c r="N13" s="139">
        <v>578.72</v>
      </c>
    </row>
    <row r="14" spans="1:14" s="26" customFormat="1" ht="12" customHeight="1">
      <c r="A14" s="316" t="s">
        <v>257</v>
      </c>
      <c r="B14" s="139">
        <v>98</v>
      </c>
      <c r="C14" s="139">
        <v>98</v>
      </c>
      <c r="D14" s="139">
        <v>4</v>
      </c>
      <c r="E14" s="139">
        <v>112</v>
      </c>
      <c r="F14" s="139">
        <v>19.25</v>
      </c>
      <c r="G14" s="139">
        <v>9.12</v>
      </c>
      <c r="H14" s="139">
        <v>1.75</v>
      </c>
      <c r="I14" s="139">
        <v>8.38</v>
      </c>
      <c r="J14" s="298">
        <v>737794</v>
      </c>
      <c r="K14" s="309">
        <v>737787</v>
      </c>
      <c r="L14" s="310">
        <v>94153</v>
      </c>
      <c r="M14" s="309">
        <v>94148.54</v>
      </c>
      <c r="N14" s="139">
        <v>627.37</v>
      </c>
    </row>
    <row r="15" spans="1:14" s="26" customFormat="1" ht="12" customHeight="1">
      <c r="A15" s="316" t="s">
        <v>258</v>
      </c>
      <c r="B15" s="139">
        <v>97</v>
      </c>
      <c r="C15" s="139">
        <v>91</v>
      </c>
      <c r="D15" s="139">
        <v>4</v>
      </c>
      <c r="E15" s="139">
        <v>98</v>
      </c>
      <c r="F15" s="139">
        <v>18.81</v>
      </c>
      <c r="G15" s="139">
        <v>8.31</v>
      </c>
      <c r="H15" s="139">
        <v>2.25</v>
      </c>
      <c r="I15" s="139">
        <v>8.25</v>
      </c>
      <c r="J15" s="298">
        <v>2012987</v>
      </c>
      <c r="K15" s="309">
        <v>2012984</v>
      </c>
      <c r="L15" s="310">
        <v>1368000</v>
      </c>
      <c r="M15" s="309">
        <v>1367997.3</v>
      </c>
      <c r="N15" s="139">
        <v>1729.37</v>
      </c>
    </row>
    <row r="16" spans="1:14" s="26" customFormat="1" ht="12" customHeight="1">
      <c r="A16" s="316" t="s">
        <v>259</v>
      </c>
      <c r="B16" s="139">
        <v>61</v>
      </c>
      <c r="C16" s="139">
        <v>46</v>
      </c>
      <c r="D16" s="139">
        <v>3</v>
      </c>
      <c r="E16" s="139">
        <v>52</v>
      </c>
      <c r="F16" s="139">
        <v>13.04</v>
      </c>
      <c r="G16" s="139">
        <v>6.04</v>
      </c>
      <c r="H16" s="139">
        <v>1.5</v>
      </c>
      <c r="I16" s="139">
        <v>5.5</v>
      </c>
      <c r="J16" s="298">
        <v>415009</v>
      </c>
      <c r="K16" s="309">
        <v>415009</v>
      </c>
      <c r="L16" s="310">
        <v>0</v>
      </c>
      <c r="M16" s="309">
        <v>0</v>
      </c>
      <c r="N16" s="139">
        <v>566.95</v>
      </c>
    </row>
    <row r="17" spans="1:14" s="26" customFormat="1" ht="12" customHeight="1">
      <c r="A17" s="316" t="s">
        <v>260</v>
      </c>
      <c r="B17" s="139">
        <v>97</v>
      </c>
      <c r="C17" s="139">
        <v>79</v>
      </c>
      <c r="D17" s="139">
        <v>4</v>
      </c>
      <c r="E17" s="139">
        <v>71</v>
      </c>
      <c r="F17" s="139">
        <v>19.69</v>
      </c>
      <c r="G17" s="139">
        <v>10.44</v>
      </c>
      <c r="H17" s="139">
        <v>1.75</v>
      </c>
      <c r="I17" s="139">
        <v>7.5</v>
      </c>
      <c r="J17" s="298">
        <v>621237</v>
      </c>
      <c r="K17" s="309">
        <v>621236</v>
      </c>
      <c r="L17" s="310">
        <v>0</v>
      </c>
      <c r="M17" s="309">
        <v>0</v>
      </c>
      <c r="N17" s="139">
        <v>533.71</v>
      </c>
    </row>
    <row r="18" spans="1:14" s="26" customFormat="1" ht="12" customHeight="1">
      <c r="A18" s="316" t="s">
        <v>261</v>
      </c>
      <c r="B18" s="139">
        <v>103</v>
      </c>
      <c r="C18" s="139">
        <v>88</v>
      </c>
      <c r="D18" s="139">
        <v>4</v>
      </c>
      <c r="E18" s="139">
        <v>79</v>
      </c>
      <c r="F18" s="139">
        <v>19.09</v>
      </c>
      <c r="G18" s="139">
        <v>9.34</v>
      </c>
      <c r="H18" s="139">
        <v>1.75</v>
      </c>
      <c r="I18" s="139">
        <v>8</v>
      </c>
      <c r="J18" s="298">
        <v>663729</v>
      </c>
      <c r="K18" s="309">
        <v>661661</v>
      </c>
      <c r="L18" s="310">
        <v>5837</v>
      </c>
      <c r="M18" s="309">
        <v>5598.58</v>
      </c>
      <c r="N18" s="139">
        <v>535.32</v>
      </c>
    </row>
    <row r="19" spans="1:14" s="26" customFormat="1" ht="12" customHeight="1">
      <c r="A19" s="316" t="s">
        <v>262</v>
      </c>
      <c r="B19" s="139">
        <v>116</v>
      </c>
      <c r="C19" s="139">
        <v>63</v>
      </c>
      <c r="D19" s="139">
        <v>5</v>
      </c>
      <c r="E19" s="139">
        <v>101</v>
      </c>
      <c r="F19" s="139">
        <v>19.97</v>
      </c>
      <c r="G19" s="139">
        <v>10.22</v>
      </c>
      <c r="H19" s="139">
        <v>1.75</v>
      </c>
      <c r="I19" s="139">
        <v>8</v>
      </c>
      <c r="J19" s="298">
        <v>731976</v>
      </c>
      <c r="K19" s="309">
        <v>731976</v>
      </c>
      <c r="L19" s="310">
        <v>0</v>
      </c>
      <c r="M19" s="309">
        <v>0</v>
      </c>
      <c r="N19" s="139">
        <v>525.84</v>
      </c>
    </row>
    <row r="20" spans="1:14" s="26" customFormat="1" ht="12" customHeight="1">
      <c r="A20" s="316" t="s">
        <v>263</v>
      </c>
      <c r="B20" s="139">
        <v>91</v>
      </c>
      <c r="C20" s="139">
        <v>77</v>
      </c>
      <c r="D20" s="139">
        <v>4</v>
      </c>
      <c r="E20" s="139">
        <v>90</v>
      </c>
      <c r="F20" s="139">
        <v>19.24</v>
      </c>
      <c r="G20" s="139">
        <v>10.49</v>
      </c>
      <c r="H20" s="139">
        <v>1.75</v>
      </c>
      <c r="I20" s="139">
        <v>7</v>
      </c>
      <c r="J20" s="298">
        <v>577503</v>
      </c>
      <c r="K20" s="309">
        <v>577403</v>
      </c>
      <c r="L20" s="310">
        <v>5100</v>
      </c>
      <c r="M20" s="309">
        <v>5000</v>
      </c>
      <c r="N20" s="139">
        <v>528.76</v>
      </c>
    </row>
    <row r="21" spans="1:14" s="26" customFormat="1" ht="12" customHeight="1">
      <c r="A21" s="316" t="s">
        <v>264</v>
      </c>
      <c r="B21" s="139">
        <v>69</v>
      </c>
      <c r="C21" s="139">
        <v>66</v>
      </c>
      <c r="D21" s="139">
        <v>3</v>
      </c>
      <c r="E21" s="139">
        <v>67</v>
      </c>
      <c r="F21" s="139">
        <v>15.21</v>
      </c>
      <c r="G21" s="139">
        <v>7.98</v>
      </c>
      <c r="H21" s="139">
        <v>1.57</v>
      </c>
      <c r="I21" s="139">
        <v>5.66</v>
      </c>
      <c r="J21" s="298">
        <v>467846</v>
      </c>
      <c r="K21" s="309">
        <v>467846</v>
      </c>
      <c r="L21" s="310">
        <v>0</v>
      </c>
      <c r="M21" s="309">
        <v>0</v>
      </c>
      <c r="N21" s="139">
        <v>565.03</v>
      </c>
    </row>
    <row r="22" spans="1:14" s="26" customFormat="1" ht="12" customHeight="1">
      <c r="A22" s="316" t="s">
        <v>265</v>
      </c>
      <c r="B22" s="139">
        <v>117</v>
      </c>
      <c r="C22" s="139">
        <v>104</v>
      </c>
      <c r="D22" s="139">
        <v>5</v>
      </c>
      <c r="E22" s="139">
        <v>117</v>
      </c>
      <c r="F22" s="139">
        <v>21.33</v>
      </c>
      <c r="G22" s="139">
        <v>11.08</v>
      </c>
      <c r="H22" s="139">
        <v>1.75</v>
      </c>
      <c r="I22" s="139">
        <v>8.5</v>
      </c>
      <c r="J22" s="298">
        <v>682528</v>
      </c>
      <c r="K22" s="309">
        <v>682528</v>
      </c>
      <c r="L22" s="310">
        <v>0</v>
      </c>
      <c r="M22" s="309">
        <v>0</v>
      </c>
      <c r="N22" s="139">
        <v>486.13</v>
      </c>
    </row>
    <row r="23" spans="1:14" s="26" customFormat="1" ht="12" customHeight="1">
      <c r="A23" s="316" t="s">
        <v>266</v>
      </c>
      <c r="B23" s="139">
        <v>95</v>
      </c>
      <c r="C23" s="139">
        <v>94</v>
      </c>
      <c r="D23" s="139">
        <v>4</v>
      </c>
      <c r="E23" s="139">
        <v>95</v>
      </c>
      <c r="F23" s="139">
        <v>18.64</v>
      </c>
      <c r="G23" s="139">
        <v>9.1</v>
      </c>
      <c r="H23" s="139">
        <v>2.79</v>
      </c>
      <c r="I23" s="139">
        <v>6.75</v>
      </c>
      <c r="J23" s="298">
        <v>583515</v>
      </c>
      <c r="K23" s="309">
        <v>583515</v>
      </c>
      <c r="L23" s="310">
        <v>5185</v>
      </c>
      <c r="M23" s="309">
        <v>5185</v>
      </c>
      <c r="N23" s="139">
        <v>511.86</v>
      </c>
    </row>
    <row r="24" spans="1:14" s="26" customFormat="1" ht="12" customHeight="1">
      <c r="A24" s="316" t="s">
        <v>267</v>
      </c>
      <c r="B24" s="139">
        <v>119</v>
      </c>
      <c r="C24" s="139">
        <v>116</v>
      </c>
      <c r="D24" s="139">
        <v>5</v>
      </c>
      <c r="E24" s="139">
        <v>119</v>
      </c>
      <c r="F24" s="139">
        <v>22.86</v>
      </c>
      <c r="G24" s="139">
        <v>11.19</v>
      </c>
      <c r="H24" s="139">
        <v>1.92</v>
      </c>
      <c r="I24" s="139">
        <v>9.75</v>
      </c>
      <c r="J24" s="298">
        <v>861824</v>
      </c>
      <c r="K24" s="309">
        <v>861736</v>
      </c>
      <c r="L24" s="310">
        <v>205576</v>
      </c>
      <c r="M24" s="309">
        <v>205487.67</v>
      </c>
      <c r="N24" s="139">
        <v>603.46</v>
      </c>
    </row>
    <row r="25" spans="1:14" s="26" customFormat="1" ht="12" customHeight="1">
      <c r="A25" s="316" t="s">
        <v>268</v>
      </c>
      <c r="B25" s="139">
        <v>91</v>
      </c>
      <c r="C25" s="139">
        <v>88</v>
      </c>
      <c r="D25" s="139">
        <v>4</v>
      </c>
      <c r="E25" s="139">
        <v>90</v>
      </c>
      <c r="F25" s="139">
        <v>18.63</v>
      </c>
      <c r="G25" s="139">
        <v>8.98</v>
      </c>
      <c r="H25" s="139">
        <v>1.9</v>
      </c>
      <c r="I25" s="139">
        <v>7.75</v>
      </c>
      <c r="J25" s="298">
        <v>754595</v>
      </c>
      <c r="K25" s="309">
        <v>752800</v>
      </c>
      <c r="L25" s="310">
        <v>142000</v>
      </c>
      <c r="M25" s="309">
        <v>140234.31</v>
      </c>
      <c r="N25" s="139">
        <v>689.38</v>
      </c>
    </row>
    <row r="26" spans="1:14" s="26" customFormat="1" ht="12" customHeight="1">
      <c r="A26" s="316" t="s">
        <v>269</v>
      </c>
      <c r="B26" s="139">
        <v>140</v>
      </c>
      <c r="C26" s="139">
        <v>101</v>
      </c>
      <c r="D26" s="139">
        <v>6</v>
      </c>
      <c r="E26" s="139">
        <v>108</v>
      </c>
      <c r="F26" s="139">
        <v>23.77</v>
      </c>
      <c r="G26" s="139">
        <v>11.72</v>
      </c>
      <c r="H26" s="139">
        <v>2.88</v>
      </c>
      <c r="I26" s="139">
        <v>9.17</v>
      </c>
      <c r="J26" s="298">
        <v>818543</v>
      </c>
      <c r="K26" s="309">
        <v>818543</v>
      </c>
      <c r="L26" s="310">
        <v>5132</v>
      </c>
      <c r="M26" s="309">
        <v>5132</v>
      </c>
      <c r="N26" s="139">
        <v>487.23</v>
      </c>
    </row>
    <row r="27" spans="1:14" s="26" customFormat="1" ht="12" customHeight="1">
      <c r="A27" s="316" t="s">
        <v>270</v>
      </c>
      <c r="B27" s="139">
        <v>122</v>
      </c>
      <c r="C27" s="139">
        <v>103</v>
      </c>
      <c r="D27" s="139">
        <v>5</v>
      </c>
      <c r="E27" s="139">
        <v>120</v>
      </c>
      <c r="F27" s="139">
        <v>24.81</v>
      </c>
      <c r="G27" s="139">
        <v>13.56</v>
      </c>
      <c r="H27" s="139">
        <v>1.75</v>
      </c>
      <c r="I27" s="139">
        <v>9.5</v>
      </c>
      <c r="J27" s="298">
        <v>873168</v>
      </c>
      <c r="K27" s="309">
        <v>871672</v>
      </c>
      <c r="L27" s="310">
        <v>14000</v>
      </c>
      <c r="M27" s="309">
        <v>12503.78</v>
      </c>
      <c r="N27" s="139">
        <v>595.4</v>
      </c>
    </row>
    <row r="28" spans="1:14" s="26" customFormat="1" ht="12" customHeight="1">
      <c r="A28" s="316" t="s">
        <v>271</v>
      </c>
      <c r="B28" s="139">
        <v>128</v>
      </c>
      <c r="C28" s="139">
        <v>126</v>
      </c>
      <c r="D28" s="139">
        <v>5</v>
      </c>
      <c r="E28" s="139">
        <v>128</v>
      </c>
      <c r="F28" s="139">
        <v>22.12</v>
      </c>
      <c r="G28" s="139">
        <v>11.2</v>
      </c>
      <c r="H28" s="139">
        <v>1.92</v>
      </c>
      <c r="I28" s="139">
        <v>9</v>
      </c>
      <c r="J28" s="298">
        <v>714217</v>
      </c>
      <c r="K28" s="309">
        <v>706217</v>
      </c>
      <c r="L28" s="310">
        <v>33000</v>
      </c>
      <c r="M28" s="309">
        <v>25000</v>
      </c>
      <c r="N28" s="139">
        <v>459.78</v>
      </c>
    </row>
    <row r="29" spans="1:14" s="26" customFormat="1" ht="12" customHeight="1">
      <c r="A29" s="316" t="s">
        <v>272</v>
      </c>
      <c r="B29" s="139">
        <v>121</v>
      </c>
      <c r="C29" s="139">
        <v>107</v>
      </c>
      <c r="D29" s="139">
        <v>5</v>
      </c>
      <c r="E29" s="139">
        <v>120</v>
      </c>
      <c r="F29" s="139">
        <v>22.36</v>
      </c>
      <c r="G29" s="139">
        <v>10.35</v>
      </c>
      <c r="H29" s="139">
        <v>2</v>
      </c>
      <c r="I29" s="139">
        <v>10.01</v>
      </c>
      <c r="J29" s="298">
        <v>743570</v>
      </c>
      <c r="K29" s="309">
        <v>742669</v>
      </c>
      <c r="L29" s="310">
        <v>0</v>
      </c>
      <c r="M29" s="309">
        <v>0</v>
      </c>
      <c r="N29" s="139">
        <v>511.48</v>
      </c>
    </row>
    <row r="30" spans="1:14" s="26" customFormat="1" ht="12" customHeight="1">
      <c r="A30" s="316" t="s">
        <v>273</v>
      </c>
      <c r="B30" s="139">
        <v>79</v>
      </c>
      <c r="C30" s="139">
        <v>57</v>
      </c>
      <c r="D30" s="139">
        <v>4</v>
      </c>
      <c r="E30" s="139">
        <v>74</v>
      </c>
      <c r="F30" s="139">
        <v>18.48</v>
      </c>
      <c r="G30" s="139">
        <v>9.23</v>
      </c>
      <c r="H30" s="139">
        <v>1.75</v>
      </c>
      <c r="I30" s="139">
        <v>7.5</v>
      </c>
      <c r="J30" s="298">
        <v>580632</v>
      </c>
      <c r="K30" s="309">
        <v>580632</v>
      </c>
      <c r="L30" s="310">
        <v>0</v>
      </c>
      <c r="M30" s="309">
        <v>0</v>
      </c>
      <c r="N30" s="139">
        <v>612.48</v>
      </c>
    </row>
    <row r="31" spans="1:14" s="26" customFormat="1" ht="12" customHeight="1">
      <c r="A31" s="316" t="s">
        <v>274</v>
      </c>
      <c r="B31" s="139">
        <v>117</v>
      </c>
      <c r="C31" s="139">
        <v>112</v>
      </c>
      <c r="D31" s="139">
        <v>5</v>
      </c>
      <c r="E31" s="139">
        <v>113</v>
      </c>
      <c r="F31" s="139">
        <v>21.76</v>
      </c>
      <c r="G31" s="139">
        <v>10.76</v>
      </c>
      <c r="H31" s="139">
        <v>1.75</v>
      </c>
      <c r="I31" s="139">
        <v>9.25</v>
      </c>
      <c r="J31" s="298">
        <v>701877</v>
      </c>
      <c r="K31" s="309">
        <v>701877</v>
      </c>
      <c r="L31" s="310">
        <v>6315</v>
      </c>
      <c r="M31" s="309">
        <v>6315</v>
      </c>
      <c r="N31" s="139">
        <v>499.91</v>
      </c>
    </row>
    <row r="32" spans="1:14" s="26" customFormat="1" ht="12" customHeight="1">
      <c r="A32" s="316" t="s">
        <v>275</v>
      </c>
      <c r="B32" s="139">
        <v>118</v>
      </c>
      <c r="C32" s="139">
        <v>113</v>
      </c>
      <c r="D32" s="139">
        <v>5</v>
      </c>
      <c r="E32" s="139">
        <v>118</v>
      </c>
      <c r="F32" s="139">
        <v>23.84</v>
      </c>
      <c r="G32" s="139">
        <v>12.1</v>
      </c>
      <c r="H32" s="139">
        <v>1.88</v>
      </c>
      <c r="I32" s="139">
        <v>9.87</v>
      </c>
      <c r="J32" s="298">
        <v>734894</v>
      </c>
      <c r="K32" s="309">
        <v>733085</v>
      </c>
      <c r="L32" s="310">
        <v>7000</v>
      </c>
      <c r="M32" s="309">
        <v>5190.96</v>
      </c>
      <c r="N32" s="139">
        <v>517.72</v>
      </c>
    </row>
    <row r="33" spans="1:14" s="26" customFormat="1" ht="12" customHeight="1">
      <c r="A33" s="316" t="s">
        <v>276</v>
      </c>
      <c r="B33" s="139">
        <v>130</v>
      </c>
      <c r="C33" s="139">
        <v>94</v>
      </c>
      <c r="D33" s="139">
        <v>6</v>
      </c>
      <c r="E33" s="139">
        <v>94</v>
      </c>
      <c r="F33" s="139">
        <v>21.8</v>
      </c>
      <c r="G33" s="139">
        <v>10.54</v>
      </c>
      <c r="H33" s="139">
        <v>2</v>
      </c>
      <c r="I33" s="139">
        <v>9.26</v>
      </c>
      <c r="J33" s="298">
        <v>779787</v>
      </c>
      <c r="K33" s="309">
        <v>779787</v>
      </c>
      <c r="L33" s="310">
        <v>0</v>
      </c>
      <c r="M33" s="309">
        <v>0</v>
      </c>
      <c r="N33" s="139">
        <v>499.86</v>
      </c>
    </row>
    <row r="34" spans="1:14" s="26" customFormat="1" ht="12" customHeight="1">
      <c r="A34" s="316" t="s">
        <v>277</v>
      </c>
      <c r="B34" s="139">
        <v>67</v>
      </c>
      <c r="C34" s="139">
        <v>59</v>
      </c>
      <c r="D34" s="139">
        <v>3</v>
      </c>
      <c r="E34" s="139">
        <v>63</v>
      </c>
      <c r="F34" s="139">
        <v>14.43</v>
      </c>
      <c r="G34" s="139">
        <v>6.6</v>
      </c>
      <c r="H34" s="139">
        <v>1.5</v>
      </c>
      <c r="I34" s="139">
        <v>6.33</v>
      </c>
      <c r="J34" s="298">
        <v>956942</v>
      </c>
      <c r="K34" s="309">
        <v>956252</v>
      </c>
      <c r="L34" s="310">
        <v>500000</v>
      </c>
      <c r="M34" s="309">
        <v>499310.1</v>
      </c>
      <c r="N34" s="139">
        <v>1189.37</v>
      </c>
    </row>
    <row r="35" spans="1:14" s="26" customFormat="1" ht="12" customHeight="1">
      <c r="A35" s="316" t="s">
        <v>278</v>
      </c>
      <c r="B35" s="139">
        <v>135</v>
      </c>
      <c r="C35" s="139">
        <v>94</v>
      </c>
      <c r="D35" s="139">
        <v>5</v>
      </c>
      <c r="E35" s="139">
        <v>132</v>
      </c>
      <c r="F35" s="139">
        <v>19.53</v>
      </c>
      <c r="G35" s="139">
        <v>9.14</v>
      </c>
      <c r="H35" s="139">
        <v>2</v>
      </c>
      <c r="I35" s="139">
        <v>8.39</v>
      </c>
      <c r="J35" s="298">
        <v>703266</v>
      </c>
      <c r="K35" s="309">
        <v>703266</v>
      </c>
      <c r="L35" s="310">
        <v>24255</v>
      </c>
      <c r="M35" s="309">
        <v>24254.8</v>
      </c>
      <c r="N35" s="139">
        <v>434.11</v>
      </c>
    </row>
    <row r="36" spans="1:14" s="26" customFormat="1" ht="12" customHeight="1">
      <c r="A36" s="316" t="s">
        <v>279</v>
      </c>
      <c r="B36" s="139">
        <v>117</v>
      </c>
      <c r="C36" s="139">
        <v>88</v>
      </c>
      <c r="D36" s="139">
        <v>5</v>
      </c>
      <c r="E36" s="139">
        <v>100</v>
      </c>
      <c r="F36" s="139">
        <v>20.39</v>
      </c>
      <c r="G36" s="139">
        <v>10.1</v>
      </c>
      <c r="H36" s="139">
        <v>1.77</v>
      </c>
      <c r="I36" s="139">
        <v>8.52</v>
      </c>
      <c r="J36" s="298">
        <v>761866</v>
      </c>
      <c r="K36" s="309">
        <v>761864</v>
      </c>
      <c r="L36" s="310">
        <v>0</v>
      </c>
      <c r="M36" s="309">
        <v>0</v>
      </c>
      <c r="N36" s="139">
        <v>542.64</v>
      </c>
    </row>
    <row r="37" spans="1:14" s="26" customFormat="1" ht="12" customHeight="1">
      <c r="A37" s="316" t="s">
        <v>280</v>
      </c>
      <c r="B37" s="139">
        <v>170</v>
      </c>
      <c r="C37" s="139">
        <v>166</v>
      </c>
      <c r="D37" s="139">
        <v>7</v>
      </c>
      <c r="E37" s="139">
        <v>171</v>
      </c>
      <c r="F37" s="139">
        <v>31.08</v>
      </c>
      <c r="G37" s="139">
        <v>15.83</v>
      </c>
      <c r="H37" s="139">
        <v>2.5</v>
      </c>
      <c r="I37" s="139">
        <v>12.75</v>
      </c>
      <c r="J37" s="298">
        <v>969359</v>
      </c>
      <c r="K37" s="309">
        <v>969359</v>
      </c>
      <c r="L37" s="310">
        <v>0</v>
      </c>
      <c r="M37" s="309">
        <v>0</v>
      </c>
      <c r="N37" s="139">
        <v>475.18</v>
      </c>
    </row>
    <row r="38" spans="1:14" s="26" customFormat="1" ht="12" customHeight="1">
      <c r="A38" s="316" t="s">
        <v>281</v>
      </c>
      <c r="B38" s="139">
        <v>161</v>
      </c>
      <c r="C38" s="139">
        <v>110</v>
      </c>
      <c r="D38" s="139">
        <v>7</v>
      </c>
      <c r="E38" s="139">
        <v>158</v>
      </c>
      <c r="F38" s="139">
        <v>27.19</v>
      </c>
      <c r="G38" s="139">
        <v>13.69</v>
      </c>
      <c r="H38" s="139">
        <v>2.17</v>
      </c>
      <c r="I38" s="139">
        <v>11.33</v>
      </c>
      <c r="J38" s="298">
        <v>1010763</v>
      </c>
      <c r="K38" s="309">
        <v>1010763</v>
      </c>
      <c r="L38" s="310">
        <v>40000</v>
      </c>
      <c r="M38" s="309">
        <v>39999.99</v>
      </c>
      <c r="N38" s="139">
        <v>523.17</v>
      </c>
    </row>
    <row r="39" spans="1:14" s="26" customFormat="1" ht="12" customHeight="1">
      <c r="A39" s="316" t="s">
        <v>282</v>
      </c>
      <c r="B39" s="139">
        <v>94</v>
      </c>
      <c r="C39" s="139">
        <v>76</v>
      </c>
      <c r="D39" s="139">
        <v>4</v>
      </c>
      <c r="E39" s="139">
        <v>87</v>
      </c>
      <c r="F39" s="139">
        <v>19.35</v>
      </c>
      <c r="G39" s="139">
        <v>10.62</v>
      </c>
      <c r="H39" s="139">
        <v>1.54</v>
      </c>
      <c r="I39" s="139">
        <v>7.19</v>
      </c>
      <c r="J39" s="298">
        <v>623257</v>
      </c>
      <c r="K39" s="309">
        <v>623257</v>
      </c>
      <c r="L39" s="310">
        <v>0</v>
      </c>
      <c r="M39" s="309">
        <v>0</v>
      </c>
      <c r="N39" s="139">
        <v>552.53</v>
      </c>
    </row>
    <row r="40" spans="1:14" s="26" customFormat="1" ht="12" customHeight="1">
      <c r="A40" s="316" t="s">
        <v>283</v>
      </c>
      <c r="B40" s="139">
        <v>159</v>
      </c>
      <c r="C40" s="139">
        <v>122</v>
      </c>
      <c r="D40" s="139">
        <v>7</v>
      </c>
      <c r="E40" s="139">
        <v>125</v>
      </c>
      <c r="F40" s="139">
        <v>26.79</v>
      </c>
      <c r="G40" s="139">
        <v>13.97</v>
      </c>
      <c r="H40" s="139">
        <v>2.08</v>
      </c>
      <c r="I40" s="139">
        <v>10.74</v>
      </c>
      <c r="J40" s="298">
        <v>946946</v>
      </c>
      <c r="K40" s="309">
        <v>946814</v>
      </c>
      <c r="L40" s="310">
        <v>5081</v>
      </c>
      <c r="M40" s="309">
        <v>5080.25</v>
      </c>
      <c r="N40" s="139">
        <v>496.23</v>
      </c>
    </row>
    <row r="41" spans="1:14" s="26" customFormat="1" ht="12" customHeight="1">
      <c r="A41" s="316" t="s">
        <v>284</v>
      </c>
      <c r="B41" s="139">
        <v>114</v>
      </c>
      <c r="C41" s="139">
        <v>105</v>
      </c>
      <c r="D41" s="139">
        <v>4</v>
      </c>
      <c r="E41" s="139">
        <v>114</v>
      </c>
      <c r="F41" s="139">
        <v>20.17</v>
      </c>
      <c r="G41" s="139">
        <v>8.92</v>
      </c>
      <c r="H41" s="139">
        <v>1.75</v>
      </c>
      <c r="I41" s="139">
        <v>9.5</v>
      </c>
      <c r="J41" s="298">
        <v>649883</v>
      </c>
      <c r="K41" s="309">
        <v>649883</v>
      </c>
      <c r="L41" s="310">
        <v>20000</v>
      </c>
      <c r="M41" s="309">
        <v>20000</v>
      </c>
      <c r="N41" s="139">
        <v>475.06</v>
      </c>
    </row>
    <row r="42" spans="1:14" s="26" customFormat="1" ht="12" customHeight="1">
      <c r="A42" s="316" t="s">
        <v>285</v>
      </c>
      <c r="B42" s="139">
        <v>182</v>
      </c>
      <c r="C42" s="139">
        <v>176</v>
      </c>
      <c r="D42" s="139">
        <v>7.33</v>
      </c>
      <c r="E42" s="139">
        <v>182</v>
      </c>
      <c r="F42" s="139">
        <v>31.8</v>
      </c>
      <c r="G42" s="139">
        <v>14.8</v>
      </c>
      <c r="H42" s="139">
        <v>2.5</v>
      </c>
      <c r="I42" s="139">
        <v>14.5</v>
      </c>
      <c r="J42" s="298">
        <v>970533</v>
      </c>
      <c r="K42" s="309">
        <v>970533</v>
      </c>
      <c r="L42" s="310">
        <v>0</v>
      </c>
      <c r="M42" s="309">
        <v>0</v>
      </c>
      <c r="N42" s="139">
        <v>444.38</v>
      </c>
    </row>
    <row r="43" spans="1:14" s="26" customFormat="1" ht="12" customHeight="1">
      <c r="A43" s="316" t="s">
        <v>286</v>
      </c>
      <c r="B43" s="139">
        <v>90</v>
      </c>
      <c r="C43" s="139">
        <v>84</v>
      </c>
      <c r="D43" s="139">
        <v>4</v>
      </c>
      <c r="E43" s="139">
        <v>90</v>
      </c>
      <c r="F43" s="139">
        <v>19.82</v>
      </c>
      <c r="G43" s="139">
        <v>9.17</v>
      </c>
      <c r="H43" s="139">
        <v>2.65</v>
      </c>
      <c r="I43" s="139">
        <v>8</v>
      </c>
      <c r="J43" s="298">
        <v>570926</v>
      </c>
      <c r="K43" s="309">
        <v>570926</v>
      </c>
      <c r="L43" s="310">
        <v>0</v>
      </c>
      <c r="M43" s="309">
        <v>0</v>
      </c>
      <c r="N43" s="139">
        <v>528.64</v>
      </c>
    </row>
    <row r="44" spans="1:14" s="26" customFormat="1" ht="12" customHeight="1">
      <c r="A44" s="316" t="s">
        <v>287</v>
      </c>
      <c r="B44" s="139">
        <v>88</v>
      </c>
      <c r="C44" s="139">
        <v>72</v>
      </c>
      <c r="D44" s="139">
        <v>4</v>
      </c>
      <c r="E44" s="139">
        <v>92</v>
      </c>
      <c r="F44" s="139">
        <v>19.19</v>
      </c>
      <c r="G44" s="139">
        <v>9.77</v>
      </c>
      <c r="H44" s="139">
        <v>1.67</v>
      </c>
      <c r="I44" s="139">
        <v>7.75</v>
      </c>
      <c r="J44" s="298">
        <v>617075</v>
      </c>
      <c r="K44" s="309">
        <v>617075</v>
      </c>
      <c r="L44" s="310">
        <v>0</v>
      </c>
      <c r="M44" s="309">
        <v>0</v>
      </c>
      <c r="N44" s="139">
        <v>584.35</v>
      </c>
    </row>
    <row r="45" spans="1:14" s="26" customFormat="1" ht="12.75" customHeight="1">
      <c r="A45" s="299" t="s">
        <v>288</v>
      </c>
      <c r="B45" s="140">
        <v>4041</v>
      </c>
      <c r="C45" s="140">
        <v>3493</v>
      </c>
      <c r="D45" s="140">
        <v>170.33</v>
      </c>
      <c r="E45" s="140">
        <v>3826</v>
      </c>
      <c r="F45" s="140">
        <v>767.31</v>
      </c>
      <c r="G45" s="140">
        <v>379.4</v>
      </c>
      <c r="H45" s="140">
        <v>71.36</v>
      </c>
      <c r="I45" s="140">
        <v>316.55</v>
      </c>
      <c r="J45" s="311">
        <v>27398042</v>
      </c>
      <c r="K45" s="140">
        <v>27380754</v>
      </c>
      <c r="L45" s="311">
        <v>2480634</v>
      </c>
      <c r="M45" s="140">
        <v>2466438.28</v>
      </c>
      <c r="N45" s="139">
        <v>564.64</v>
      </c>
    </row>
    <row r="46" spans="2:14" s="3" customFormat="1" ht="3" customHeight="1">
      <c r="B46" s="312"/>
      <c r="C46" s="312"/>
      <c r="D46" s="312"/>
      <c r="E46" s="312"/>
      <c r="F46" s="312"/>
      <c r="G46" s="312"/>
      <c r="H46" s="312"/>
      <c r="I46" s="312"/>
      <c r="J46" s="4"/>
      <c r="K46" s="312"/>
      <c r="L46" s="4"/>
      <c r="M46" s="312"/>
      <c r="N46" s="312"/>
    </row>
    <row r="47" spans="1:14" s="3" customFormat="1" ht="11.25" customHeight="1">
      <c r="A47" s="141" t="s">
        <v>289</v>
      </c>
      <c r="B47" s="313"/>
      <c r="C47" s="313"/>
      <c r="D47" s="313"/>
      <c r="E47" s="313"/>
      <c r="F47" s="313"/>
      <c r="G47" s="313"/>
      <c r="H47" s="313"/>
      <c r="I47" s="313"/>
      <c r="J47" s="314">
        <v>28965</v>
      </c>
      <c r="K47" s="313">
        <v>28960</v>
      </c>
      <c r="L47" s="314"/>
      <c r="M47" s="313"/>
      <c r="N47" s="139"/>
    </row>
    <row r="48" spans="1:14" s="26" customFormat="1" ht="14.25" customHeight="1">
      <c r="A48" s="299" t="s">
        <v>288</v>
      </c>
      <c r="B48" s="140">
        <v>4041</v>
      </c>
      <c r="C48" s="140">
        <v>3493</v>
      </c>
      <c r="D48" s="140">
        <v>170.33</v>
      </c>
      <c r="E48" s="140">
        <v>3826</v>
      </c>
      <c r="F48" s="140">
        <v>767.31</v>
      </c>
      <c r="G48" s="140">
        <v>379.4</v>
      </c>
      <c r="H48" s="140">
        <v>71.36</v>
      </c>
      <c r="I48" s="140">
        <v>316.55</v>
      </c>
      <c r="J48" s="140">
        <v>27427007</v>
      </c>
      <c r="K48" s="140">
        <v>27409714</v>
      </c>
      <c r="L48" s="140">
        <v>2480634</v>
      </c>
      <c r="M48" s="140">
        <v>2466438.28</v>
      </c>
      <c r="N48" s="139"/>
    </row>
    <row r="49" spans="10:13" s="3" customFormat="1" ht="12.75">
      <c r="J49" s="4"/>
      <c r="K49" s="312"/>
      <c r="L49" s="312"/>
      <c r="M49" s="312"/>
    </row>
    <row r="50" spans="10:13" s="3" customFormat="1" ht="12.75">
      <c r="J50" s="4"/>
      <c r="K50" s="312"/>
      <c r="L50" s="312"/>
      <c r="M50" s="312"/>
    </row>
    <row r="51" spans="10:13" s="3" customFormat="1" ht="12.75">
      <c r="J51" s="4"/>
      <c r="K51" s="312"/>
      <c r="L51" s="312"/>
      <c r="M51" s="312"/>
    </row>
    <row r="52" spans="10:13" s="3" customFormat="1" ht="12.75">
      <c r="J52" s="4"/>
      <c r="K52" s="312"/>
      <c r="L52" s="312"/>
      <c r="M52" s="312"/>
    </row>
    <row r="53" spans="10:13" s="3" customFormat="1" ht="12.75">
      <c r="J53" s="4"/>
      <c r="K53" s="312"/>
      <c r="L53" s="312"/>
      <c r="M53" s="312"/>
    </row>
    <row r="54" spans="10:13" s="3" customFormat="1" ht="12.75">
      <c r="J54" s="4"/>
      <c r="K54" s="312"/>
      <c r="L54" s="312"/>
      <c r="M54" s="312"/>
    </row>
    <row r="55" spans="10:13" s="3" customFormat="1" ht="12.75">
      <c r="J55" s="4"/>
      <c r="K55" s="312"/>
      <c r="L55" s="312"/>
      <c r="M55" s="312"/>
    </row>
    <row r="56" spans="10:13" s="3" customFormat="1" ht="12.75">
      <c r="J56" s="4"/>
      <c r="K56" s="312"/>
      <c r="L56" s="312"/>
      <c r="M56" s="312"/>
    </row>
    <row r="57" spans="10:13" s="3" customFormat="1" ht="12.75">
      <c r="J57" s="4"/>
      <c r="K57" s="312"/>
      <c r="L57" s="312"/>
      <c r="M57" s="312"/>
    </row>
    <row r="58" spans="10:13" s="3" customFormat="1" ht="12.75">
      <c r="J58" s="4"/>
      <c r="K58" s="312"/>
      <c r="L58" s="312"/>
      <c r="M58" s="312"/>
    </row>
    <row r="59" spans="10:13" s="3" customFormat="1" ht="12.75">
      <c r="J59" s="4"/>
      <c r="K59" s="312"/>
      <c r="L59" s="312"/>
      <c r="M59" s="312"/>
    </row>
    <row r="60" spans="10:13" s="3" customFormat="1" ht="12.75">
      <c r="J60" s="4"/>
      <c r="K60" s="312"/>
      <c r="L60" s="312"/>
      <c r="M60" s="312"/>
    </row>
    <row r="61" spans="10:13" s="3" customFormat="1" ht="12.75">
      <c r="J61" s="4"/>
      <c r="K61" s="312"/>
      <c r="L61" s="312"/>
      <c r="M61" s="312"/>
    </row>
    <row r="62" spans="10:13" s="3" customFormat="1" ht="12.75">
      <c r="J62" s="4"/>
      <c r="K62" s="312"/>
      <c r="L62" s="312"/>
      <c r="M62" s="312"/>
    </row>
    <row r="63" spans="10:13" s="3" customFormat="1" ht="12.75">
      <c r="J63" s="4"/>
      <c r="K63" s="312"/>
      <c r="L63" s="312"/>
      <c r="M63" s="312"/>
    </row>
    <row r="64" spans="10:13" s="3" customFormat="1" ht="12.75">
      <c r="J64" s="4"/>
      <c r="K64" s="312"/>
      <c r="L64" s="312"/>
      <c r="M64" s="312"/>
    </row>
    <row r="65" spans="10:13" s="3" customFormat="1" ht="12.75">
      <c r="J65" s="4"/>
      <c r="K65" s="312"/>
      <c r="L65" s="312"/>
      <c r="M65" s="312"/>
    </row>
    <row r="66" spans="10:13" s="3" customFormat="1" ht="12.75">
      <c r="J66" s="4"/>
      <c r="K66" s="312"/>
      <c r="L66" s="312"/>
      <c r="M66" s="312"/>
    </row>
    <row r="67" spans="10:13" s="3" customFormat="1" ht="12.75">
      <c r="J67" s="4"/>
      <c r="K67" s="312"/>
      <c r="L67" s="312"/>
      <c r="M67" s="312"/>
    </row>
    <row r="68" spans="10:13" s="3" customFormat="1" ht="12.75">
      <c r="J68" s="4"/>
      <c r="K68" s="312"/>
      <c r="L68" s="312"/>
      <c r="M68" s="312"/>
    </row>
    <row r="69" spans="10:13" s="3" customFormat="1" ht="12.75">
      <c r="J69" s="4"/>
      <c r="K69" s="312"/>
      <c r="L69" s="312"/>
      <c r="M69" s="312"/>
    </row>
    <row r="70" spans="10:13" s="3" customFormat="1" ht="12.75">
      <c r="J70" s="4"/>
      <c r="K70" s="312"/>
      <c r="L70" s="312"/>
      <c r="M70" s="312"/>
    </row>
    <row r="71" spans="10:13" s="3" customFormat="1" ht="12.75">
      <c r="J71" s="4"/>
      <c r="K71" s="312"/>
      <c r="L71" s="312"/>
      <c r="M71" s="312"/>
    </row>
  </sheetData>
  <mergeCells count="18">
    <mergeCell ref="N4:N7"/>
    <mergeCell ref="C4:C7"/>
    <mergeCell ref="D4:D7"/>
    <mergeCell ref="F4:I4"/>
    <mergeCell ref="F5:F7"/>
    <mergeCell ref="G5:I5"/>
    <mergeCell ref="G6:G7"/>
    <mergeCell ref="E4:E7"/>
    <mergeCell ref="L4:M4"/>
    <mergeCell ref="L5:L6"/>
    <mergeCell ref="I6:I7"/>
    <mergeCell ref="H6:H7"/>
    <mergeCell ref="B2:M2"/>
    <mergeCell ref="A4:A7"/>
    <mergeCell ref="B4:B7"/>
    <mergeCell ref="M5:M6"/>
    <mergeCell ref="J4:J6"/>
    <mergeCell ref="K4:K6"/>
  </mergeCells>
  <printOptions/>
  <pageMargins left="0.984251968503937" right="0.5905511811023623" top="0.38" bottom="0.3937007874015748" header="0.3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Gdyni</dc:creator>
  <cp:keywords/>
  <dc:description/>
  <cp:lastModifiedBy>kbaza</cp:lastModifiedBy>
  <cp:lastPrinted>2009-03-10T08:10:29Z</cp:lastPrinted>
  <dcterms:created xsi:type="dcterms:W3CDTF">1998-01-28T09:06:54Z</dcterms:created>
  <dcterms:modified xsi:type="dcterms:W3CDTF">2009-03-10T08:10:38Z</dcterms:modified>
  <cp:category/>
  <cp:version/>
  <cp:contentType/>
  <cp:contentStatus/>
</cp:coreProperties>
</file>