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5"/>
  </bookViews>
  <sheets>
    <sheet name="Teatr" sheetId="1" r:id="rId1"/>
    <sheet name="Centrum Kultury" sheetId="2" r:id="rId2"/>
    <sheet name="Biblioteka" sheetId="3" r:id="rId3"/>
    <sheet name="Muzeum" sheetId="4" r:id="rId4"/>
    <sheet name="OPiTU" sheetId="5" r:id="rId5"/>
    <sheet name="Pogotowie" sheetId="6" r:id="rId6"/>
  </sheets>
  <definedNames/>
  <calcPr fullCalcOnLoad="1"/>
</workbook>
</file>

<file path=xl/sharedStrings.xml><?xml version="1.0" encoding="utf-8"?>
<sst xmlns="http://schemas.openxmlformats.org/spreadsheetml/2006/main" count="221" uniqueCount="76">
  <si>
    <t>Wyszczególnienie</t>
  </si>
  <si>
    <t>I</t>
  </si>
  <si>
    <t>Przychody ogółem, w tym:</t>
  </si>
  <si>
    <t>dotacja podmiotowa</t>
  </si>
  <si>
    <t>II</t>
  </si>
  <si>
    <t>Koszty działalności ogółem, w tym:</t>
  </si>
  <si>
    <t>Wynagrodzenia, w tym:</t>
  </si>
  <si>
    <t>osobowe</t>
  </si>
  <si>
    <t>honoraria</t>
  </si>
  <si>
    <t>Składki na ubezpieczenia społeczne i Fundusz Pracy</t>
  </si>
  <si>
    <t>Materiały i usługi, w tym:</t>
  </si>
  <si>
    <t>remonty</t>
  </si>
  <si>
    <t>Amortyzacja</t>
  </si>
  <si>
    <t>III</t>
  </si>
  <si>
    <t>Wynik finansowy</t>
  </si>
  <si>
    <t>VI</t>
  </si>
  <si>
    <t>Średnioroczna liczba zatrudnionych (w przeliczeniu na pełne etaty)</t>
  </si>
  <si>
    <t>V</t>
  </si>
  <si>
    <t>Inne informacje</t>
  </si>
  <si>
    <t>lp</t>
  </si>
  <si>
    <t>dotacja Rad Dzielnic</t>
  </si>
  <si>
    <t>ZFŚS</t>
  </si>
  <si>
    <t>dynamika (kol.4:3)</t>
  </si>
  <si>
    <t xml:space="preserve">liczba premier </t>
  </si>
  <si>
    <t>liczba imprez kulturalnych</t>
  </si>
  <si>
    <t>inne</t>
  </si>
  <si>
    <t>bezosobowe</t>
  </si>
  <si>
    <t>nagrody literackie</t>
  </si>
  <si>
    <t>zakup czasopism</t>
  </si>
  <si>
    <t>Amortyzacja, w tym:</t>
  </si>
  <si>
    <t>amotyzacja zbiorów bibliotecznych</t>
  </si>
  <si>
    <t>TEATR MIEJSKI IM. WITOLDA GOMBROWICZA</t>
  </si>
  <si>
    <t>CENTRUM KULTURY</t>
  </si>
  <si>
    <t>MIEJSKA BIBLIOTEKA PUBLICZNA</t>
  </si>
  <si>
    <t>MUZEUM MIASTA GDYNI</t>
  </si>
  <si>
    <t>OGÓŁEM</t>
  </si>
  <si>
    <t>WYSZCZEGÓLNIENIE</t>
  </si>
  <si>
    <t>Należności</t>
  </si>
  <si>
    <t>Zobowiązania</t>
  </si>
  <si>
    <t>w tym wymagalne</t>
  </si>
  <si>
    <t>OŚRODEK PROFILAKTYKI I TERAPII UZALEŻNIEŃ</t>
  </si>
  <si>
    <t>Narodowego Funduszu Zdrowia</t>
  </si>
  <si>
    <t>Biura Rozliczeń Międzynarodowych</t>
  </si>
  <si>
    <t>Gminny Program Rozwiązywania Problemów Alkoholowych</t>
  </si>
  <si>
    <t>Koszty ogółem, w tym:</t>
  </si>
  <si>
    <t>umowy zlecenia, umowy o dzieło</t>
  </si>
  <si>
    <t>Dotacja z budżetu, w tym:</t>
  </si>
  <si>
    <t>Przychody ze sprzedaży usług własnych</t>
  </si>
  <si>
    <t>Pozostałe</t>
  </si>
  <si>
    <t>Dotacja celowa z budżetu na finansowanie lub dofinansowanie kosztów realizacji inewstycji</t>
  </si>
  <si>
    <t>Przchody ze sprzedaży usług, w tym:</t>
  </si>
  <si>
    <t>Dotacje, w tym:</t>
  </si>
  <si>
    <t>Pozostałe przychody operacyjne</t>
  </si>
  <si>
    <t>Przychody finansowe</t>
  </si>
  <si>
    <t>Zużycie materiałów i energii</t>
  </si>
  <si>
    <t>Usługi obce</t>
  </si>
  <si>
    <t>Podatki i opłaty</t>
  </si>
  <si>
    <t>Ubezpieczenia społeczne i inne świadczenia na rzecz pracowników</t>
  </si>
  <si>
    <t>Pozostałe koszty</t>
  </si>
  <si>
    <t>Wynik Finansowy</t>
  </si>
  <si>
    <t>pozostałe przychody ze sprzedaży usług medycznych</t>
  </si>
  <si>
    <t>umowy zlecenia</t>
  </si>
  <si>
    <t>Koszty finansowe</t>
  </si>
  <si>
    <t>Pozostałe koszty operacyjne</t>
  </si>
  <si>
    <t>Wynagrodzenia,  w tym:</t>
  </si>
  <si>
    <t>SP ZOZ MIEJSKA STACJA POGOTOWIA RATUNKOWEGO</t>
  </si>
  <si>
    <t>Pozostałe dotacje</t>
  </si>
  <si>
    <t>Dotacja z Ministerstwa Kultury</t>
  </si>
  <si>
    <t>Zwalczanie narkomanii</t>
  </si>
  <si>
    <t>Środki na wynagrodzenia</t>
  </si>
  <si>
    <t xml:space="preserve">plan po zmianach wg stanu na 30.06.2007r.w zł  </t>
  </si>
  <si>
    <t xml:space="preserve">wykonanie za 6 miesięcy w zł            </t>
  </si>
  <si>
    <t>STAN NALEŻNOŚCI I ZOBOWIĄZAŃ NA DZIEŃ 30.06.2007 R.</t>
  </si>
  <si>
    <t>Materiały i usługi</t>
  </si>
  <si>
    <t>wynagrodzenia Kapituły Nagrody Literackiej Gdynia</t>
  </si>
  <si>
    <t>ZFŚS i szkolenia pracowników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</si>
</sst>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  <font>
      <b/>
      <i/>
      <sz val="10"/>
      <name val="Arial CE"/>
      <family val="2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67" fontId="0" fillId="0" borderId="1" xfId="19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0" fillId="0" borderId="1" xfId="19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/>
    </xf>
    <xf numFmtId="167" fontId="0" fillId="0" borderId="1" xfId="19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3" fontId="4" fillId="0" borderId="1" xfId="0" applyNumberFormat="1" applyFont="1" applyBorder="1" applyAlignment="1">
      <alignment/>
    </xf>
    <xf numFmtId="167" fontId="0" fillId="0" borderId="1" xfId="19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0" fontId="0" fillId="0" borderId="1" xfId="19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wrapText="1"/>
    </xf>
    <xf numFmtId="167" fontId="4" fillId="0" borderId="1" xfId="19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10" fontId="0" fillId="0" borderId="1" xfId="19" applyNumberFormat="1" applyFont="1" applyBorder="1" applyAlignment="1">
      <alignment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167" fontId="0" fillId="0" borderId="2" xfId="19" applyNumberFormat="1" applyFont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167" fontId="5" fillId="0" borderId="1" xfId="19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wrapText="1"/>
    </xf>
    <xf numFmtId="167" fontId="3" fillId="0" borderId="1" xfId="19" applyNumberFormat="1" applyFont="1" applyBorder="1" applyAlignment="1">
      <alignment/>
    </xf>
    <xf numFmtId="3" fontId="0" fillId="0" borderId="0" xfId="0" applyNumberFormat="1" applyAlignment="1">
      <alignment/>
    </xf>
    <xf numFmtId="167" fontId="1" fillId="0" borderId="1" xfId="19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justify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B2" sqref="B2"/>
    </sheetView>
  </sheetViews>
  <sheetFormatPr defaultColWidth="9.00390625" defaultRowHeight="12.75"/>
  <cols>
    <col min="1" max="1" width="5.00390625" style="37" customWidth="1"/>
    <col min="2" max="2" width="36.875" style="37" customWidth="1"/>
    <col min="3" max="3" width="14.00390625" style="37" customWidth="1"/>
    <col min="4" max="4" width="13.75390625" style="37" customWidth="1"/>
    <col min="5" max="16384" width="9.125" style="37" customWidth="1"/>
  </cols>
  <sheetData>
    <row r="1" spans="1:5" ht="24.75" customHeight="1">
      <c r="A1" s="99" t="s">
        <v>31</v>
      </c>
      <c r="B1" s="99"/>
      <c r="C1" s="99"/>
      <c r="D1" s="99"/>
      <c r="E1" s="99"/>
    </row>
    <row r="2" spans="1:5" ht="54" customHeight="1">
      <c r="A2" s="34" t="s">
        <v>19</v>
      </c>
      <c r="B2" s="29" t="s">
        <v>0</v>
      </c>
      <c r="C2" s="38" t="s">
        <v>70</v>
      </c>
      <c r="D2" s="39" t="s">
        <v>71</v>
      </c>
      <c r="E2" s="40" t="s">
        <v>22</v>
      </c>
    </row>
    <row r="3" spans="1:5" ht="12.75">
      <c r="A3" s="41">
        <v>1</v>
      </c>
      <c r="B3" s="42">
        <v>2</v>
      </c>
      <c r="C3" s="42">
        <v>3</v>
      </c>
      <c r="D3" s="42">
        <v>4</v>
      </c>
      <c r="E3" s="41">
        <v>5</v>
      </c>
    </row>
    <row r="4" spans="1:5" ht="18" customHeight="1">
      <c r="A4" s="7" t="s">
        <v>1</v>
      </c>
      <c r="B4" s="8" t="s">
        <v>2</v>
      </c>
      <c r="C4" s="43">
        <f>SUM(C5,C7,C8)</f>
        <v>4551500</v>
      </c>
      <c r="D4" s="43">
        <f>SUM(D5,D7,D8)</f>
        <v>2592248</v>
      </c>
      <c r="E4" s="44">
        <f aca="true" t="shared" si="0" ref="E4:E17">D4/C4</f>
        <v>0.5695370756893332</v>
      </c>
    </row>
    <row r="5" spans="1:5" ht="18" customHeight="1">
      <c r="A5" s="41">
        <v>1</v>
      </c>
      <c r="B5" s="45" t="s">
        <v>46</v>
      </c>
      <c r="C5" s="46">
        <f>SUM(C6:C6)</f>
        <v>3601500</v>
      </c>
      <c r="D5" s="46">
        <f>SUM(D6:D6)</f>
        <v>2117066</v>
      </c>
      <c r="E5" s="44">
        <f t="shared" si="0"/>
        <v>0.5878289601554908</v>
      </c>
    </row>
    <row r="6" spans="1:5" ht="18" customHeight="1">
      <c r="A6" s="41"/>
      <c r="B6" s="45" t="s">
        <v>3</v>
      </c>
      <c r="C6" s="46">
        <v>3601500</v>
      </c>
      <c r="D6" s="46">
        <v>2117066</v>
      </c>
      <c r="E6" s="44">
        <f t="shared" si="0"/>
        <v>0.5878289601554908</v>
      </c>
    </row>
    <row r="7" spans="1:5" ht="18" customHeight="1">
      <c r="A7" s="41">
        <v>2</v>
      </c>
      <c r="B7" s="45" t="s">
        <v>47</v>
      </c>
      <c r="C7" s="46">
        <v>900000</v>
      </c>
      <c r="D7" s="46">
        <v>471039</v>
      </c>
      <c r="E7" s="44">
        <f t="shared" si="0"/>
        <v>0.5233766666666667</v>
      </c>
    </row>
    <row r="8" spans="1:5" ht="18" customHeight="1">
      <c r="A8" s="41">
        <v>3</v>
      </c>
      <c r="B8" s="45" t="s">
        <v>48</v>
      </c>
      <c r="C8" s="46">
        <v>50000</v>
      </c>
      <c r="D8" s="46">
        <v>4143</v>
      </c>
      <c r="E8" s="44">
        <f t="shared" si="0"/>
        <v>0.08286</v>
      </c>
    </row>
    <row r="9" spans="1:6" ht="18" customHeight="1">
      <c r="A9" s="7" t="s">
        <v>4</v>
      </c>
      <c r="B9" s="8" t="s">
        <v>5</v>
      </c>
      <c r="C9" s="43">
        <f>SUM(C10,C13:C15,C17)</f>
        <v>4670500</v>
      </c>
      <c r="D9" s="43">
        <f>SUM(D10,D13:D15,D17)</f>
        <v>2763517</v>
      </c>
      <c r="E9" s="44">
        <f t="shared" si="0"/>
        <v>0.5916961781393855</v>
      </c>
      <c r="F9" s="47"/>
    </row>
    <row r="10" spans="1:5" s="49" customFormat="1" ht="18" customHeight="1">
      <c r="A10" s="41">
        <v>1</v>
      </c>
      <c r="B10" s="48" t="s">
        <v>6</v>
      </c>
      <c r="C10" s="46">
        <f>SUM(C11:C12)</f>
        <v>2650000</v>
      </c>
      <c r="D10" s="46">
        <f>SUM(D11:D12)</f>
        <v>1433185</v>
      </c>
      <c r="E10" s="44">
        <f t="shared" si="0"/>
        <v>0.5408245283018868</v>
      </c>
    </row>
    <row r="11" spans="1:5" s="54" customFormat="1" ht="18" customHeight="1">
      <c r="A11" s="50"/>
      <c r="B11" s="51" t="s">
        <v>7</v>
      </c>
      <c r="C11" s="52">
        <v>1750000</v>
      </c>
      <c r="D11" s="52">
        <v>840134</v>
      </c>
      <c r="E11" s="53">
        <f t="shared" si="0"/>
        <v>0.4800765714285714</v>
      </c>
    </row>
    <row r="12" spans="1:5" s="54" customFormat="1" ht="18" customHeight="1">
      <c r="A12" s="50"/>
      <c r="B12" s="51" t="s">
        <v>8</v>
      </c>
      <c r="C12" s="52">
        <v>900000</v>
      </c>
      <c r="D12" s="52">
        <v>593051</v>
      </c>
      <c r="E12" s="53">
        <f t="shared" si="0"/>
        <v>0.6589455555555556</v>
      </c>
    </row>
    <row r="13" spans="1:5" s="49" customFormat="1" ht="24">
      <c r="A13" s="55">
        <v>2</v>
      </c>
      <c r="B13" s="33" t="s">
        <v>9</v>
      </c>
      <c r="C13" s="46">
        <v>360000</v>
      </c>
      <c r="D13" s="46">
        <v>178203</v>
      </c>
      <c r="E13" s="44">
        <f t="shared" si="0"/>
        <v>0.49500833333333333</v>
      </c>
    </row>
    <row r="14" spans="1:5" s="57" customFormat="1" ht="12.75">
      <c r="A14" s="41">
        <v>3</v>
      </c>
      <c r="B14" s="33" t="s">
        <v>21</v>
      </c>
      <c r="C14" s="13">
        <v>45000</v>
      </c>
      <c r="D14" s="13">
        <v>36397</v>
      </c>
      <c r="E14" s="56">
        <f t="shared" si="0"/>
        <v>0.8088222222222222</v>
      </c>
    </row>
    <row r="15" spans="1:5" s="49" customFormat="1" ht="18" customHeight="1">
      <c r="A15" s="58">
        <v>4</v>
      </c>
      <c r="B15" s="48" t="s">
        <v>10</v>
      </c>
      <c r="C15" s="46">
        <v>1496500</v>
      </c>
      <c r="D15" s="46">
        <v>1057540</v>
      </c>
      <c r="E15" s="44">
        <f t="shared" si="0"/>
        <v>0.7066755763448045</v>
      </c>
    </row>
    <row r="16" spans="1:5" s="61" customFormat="1" ht="18" customHeight="1">
      <c r="A16" s="59"/>
      <c r="B16" s="51" t="s">
        <v>11</v>
      </c>
      <c r="C16" s="60">
        <v>250000</v>
      </c>
      <c r="D16" s="60"/>
      <c r="E16" s="53">
        <f t="shared" si="0"/>
        <v>0</v>
      </c>
    </row>
    <row r="17" spans="1:5" s="49" customFormat="1" ht="18" customHeight="1">
      <c r="A17" s="55">
        <v>5</v>
      </c>
      <c r="B17" s="33" t="s">
        <v>12</v>
      </c>
      <c r="C17" s="46">
        <v>119000</v>
      </c>
      <c r="D17" s="46">
        <v>58192</v>
      </c>
      <c r="E17" s="44">
        <f t="shared" si="0"/>
        <v>0.48900840336134455</v>
      </c>
    </row>
    <row r="18" spans="1:5" s="65" customFormat="1" ht="30" customHeight="1">
      <c r="A18" s="62" t="s">
        <v>13</v>
      </c>
      <c r="B18" s="63" t="s">
        <v>14</v>
      </c>
      <c r="C18" s="64">
        <f>C4-C9</f>
        <v>-119000</v>
      </c>
      <c r="D18" s="64">
        <f>D4-D9</f>
        <v>-171269</v>
      </c>
      <c r="E18" s="53"/>
    </row>
    <row r="19" spans="1:5" s="49" customFormat="1" ht="24">
      <c r="A19" s="7" t="s">
        <v>15</v>
      </c>
      <c r="B19" s="66" t="s">
        <v>16</v>
      </c>
      <c r="C19" s="60">
        <v>57</v>
      </c>
      <c r="D19" s="60">
        <v>51</v>
      </c>
      <c r="E19" s="53">
        <f>D19/C19</f>
        <v>0.8947368421052632</v>
      </c>
    </row>
    <row r="20" spans="1:5" s="49" customFormat="1" ht="18" customHeight="1">
      <c r="A20" s="7" t="s">
        <v>17</v>
      </c>
      <c r="B20" s="8" t="s">
        <v>18</v>
      </c>
      <c r="C20" s="46">
        <f>SUM(C21)</f>
        <v>5</v>
      </c>
      <c r="D20" s="46">
        <f>SUM(D21)</f>
        <v>3</v>
      </c>
      <c r="E20" s="53">
        <f>D20/C20</f>
        <v>0.6</v>
      </c>
    </row>
    <row r="21" spans="1:5" ht="12.75">
      <c r="A21" s="45"/>
      <c r="B21" s="45" t="s">
        <v>23</v>
      </c>
      <c r="C21" s="45">
        <v>5</v>
      </c>
      <c r="D21" s="45">
        <v>3</v>
      </c>
      <c r="E21" s="53">
        <f>D21/C21</f>
        <v>0.6</v>
      </c>
    </row>
    <row r="23" spans="1:5" ht="60" hidden="1">
      <c r="A23" s="34" t="s">
        <v>19</v>
      </c>
      <c r="B23" s="29" t="s">
        <v>0</v>
      </c>
      <c r="C23" s="38" t="s">
        <v>70</v>
      </c>
      <c r="D23" s="39" t="s">
        <v>71</v>
      </c>
      <c r="E23" s="40" t="s">
        <v>22</v>
      </c>
    </row>
    <row r="24" spans="1:5" ht="12.75" hidden="1">
      <c r="A24" s="41">
        <v>1</v>
      </c>
      <c r="B24" s="42">
        <v>2</v>
      </c>
      <c r="C24" s="42">
        <v>3</v>
      </c>
      <c r="D24" s="42">
        <v>4</v>
      </c>
      <c r="E24" s="41">
        <v>5</v>
      </c>
    </row>
    <row r="25" spans="1:5" ht="38.25" hidden="1">
      <c r="A25" s="7">
        <v>1</v>
      </c>
      <c r="B25" s="69" t="s">
        <v>49</v>
      </c>
      <c r="C25" s="46"/>
      <c r="D25" s="46"/>
      <c r="E25" s="44" t="e">
        <f>D25/C25</f>
        <v>#DIV/0!</v>
      </c>
    </row>
    <row r="27" spans="1:5" ht="17.25" customHeight="1">
      <c r="A27" s="100" t="s">
        <v>72</v>
      </c>
      <c r="B27" s="100"/>
      <c r="C27" s="100"/>
      <c r="D27" s="100"/>
      <c r="E27" s="100"/>
    </row>
    <row r="29" spans="1:4" ht="25.5" customHeight="1">
      <c r="A29" s="8" t="s">
        <v>36</v>
      </c>
      <c r="B29" s="45"/>
      <c r="C29" s="7" t="s">
        <v>35</v>
      </c>
      <c r="D29" s="96" t="s">
        <v>39</v>
      </c>
    </row>
    <row r="30" spans="1:4" ht="12.75">
      <c r="A30" s="45" t="s">
        <v>37</v>
      </c>
      <c r="B30" s="45"/>
      <c r="C30" s="71">
        <v>103209</v>
      </c>
      <c r="D30" s="71">
        <v>22466</v>
      </c>
    </row>
    <row r="31" spans="1:4" ht="12.75">
      <c r="A31" s="45" t="s">
        <v>38</v>
      </c>
      <c r="B31" s="45"/>
      <c r="C31" s="71">
        <v>307713</v>
      </c>
      <c r="D31" s="71"/>
    </row>
  </sheetData>
  <mergeCells count="2">
    <mergeCell ref="A1:E1"/>
    <mergeCell ref="A27:E27"/>
  </mergeCells>
  <printOptions/>
  <pageMargins left="1.01" right="0.75" top="0.57" bottom="1" header="0.3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2">
      <selection activeCell="B14" sqref="B14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14.00390625" style="0" customWidth="1"/>
    <col min="4" max="4" width="13.75390625" style="0" customWidth="1"/>
  </cols>
  <sheetData>
    <row r="1" spans="1:5" ht="24.75" customHeight="1">
      <c r="A1" s="99" t="s">
        <v>32</v>
      </c>
      <c r="B1" s="99"/>
      <c r="C1" s="99"/>
      <c r="D1" s="99"/>
      <c r="E1" s="99"/>
    </row>
    <row r="2" spans="1:5" ht="54" customHeight="1">
      <c r="A2" s="34" t="s">
        <v>19</v>
      </c>
      <c r="B2" s="29" t="s">
        <v>0</v>
      </c>
      <c r="C2" s="30" t="s">
        <v>70</v>
      </c>
      <c r="D2" s="3" t="s">
        <v>71</v>
      </c>
      <c r="E2" s="4" t="s">
        <v>22</v>
      </c>
    </row>
    <row r="3" spans="1:5" ht="12.75">
      <c r="A3" s="5">
        <v>1</v>
      </c>
      <c r="B3" s="6">
        <v>2</v>
      </c>
      <c r="C3" s="6">
        <v>3</v>
      </c>
      <c r="D3" s="6">
        <v>4</v>
      </c>
      <c r="E3" s="5">
        <v>5</v>
      </c>
    </row>
    <row r="4" spans="1:5" ht="18" customHeight="1">
      <c r="A4" s="7" t="s">
        <v>1</v>
      </c>
      <c r="B4" s="8" t="s">
        <v>2</v>
      </c>
      <c r="C4" s="9">
        <f>SUM(C5,C8)</f>
        <v>1502291</v>
      </c>
      <c r="D4" s="9">
        <f>SUM(D5,D8,D9)</f>
        <v>1094506</v>
      </c>
      <c r="E4" s="10">
        <f aca="true" t="shared" si="0" ref="E4:E18">D4/C4</f>
        <v>0.7285579158764847</v>
      </c>
    </row>
    <row r="5" spans="1:5" ht="18" customHeight="1">
      <c r="A5" s="11">
        <v>1</v>
      </c>
      <c r="B5" s="12" t="s">
        <v>46</v>
      </c>
      <c r="C5" s="13">
        <f>SUM(C6:C7)</f>
        <v>1442291</v>
      </c>
      <c r="D5" s="13">
        <f>SUM(D6:D7)</f>
        <v>1021791</v>
      </c>
      <c r="E5" s="10">
        <f t="shared" si="0"/>
        <v>0.708449959127527</v>
      </c>
    </row>
    <row r="6" spans="1:5" ht="18" customHeight="1">
      <c r="A6" s="11"/>
      <c r="B6" s="12" t="s">
        <v>3</v>
      </c>
      <c r="C6" s="13">
        <v>1431291</v>
      </c>
      <c r="D6" s="13">
        <v>1016291</v>
      </c>
      <c r="E6" s="10">
        <f t="shared" si="0"/>
        <v>0.7100519740569877</v>
      </c>
    </row>
    <row r="7" spans="1:5" ht="18" customHeight="1">
      <c r="A7" s="11"/>
      <c r="B7" s="12" t="s">
        <v>20</v>
      </c>
      <c r="C7" s="13">
        <v>11000</v>
      </c>
      <c r="D7" s="13">
        <v>5500</v>
      </c>
      <c r="E7" s="10">
        <f t="shared" si="0"/>
        <v>0.5</v>
      </c>
    </row>
    <row r="8" spans="1:5" ht="18" customHeight="1">
      <c r="A8" s="11">
        <v>2</v>
      </c>
      <c r="B8" s="12" t="s">
        <v>47</v>
      </c>
      <c r="C8" s="13">
        <v>60000</v>
      </c>
      <c r="D8" s="13">
        <v>60715</v>
      </c>
      <c r="E8" s="10">
        <f t="shared" si="0"/>
        <v>1.0119166666666666</v>
      </c>
    </row>
    <row r="9" spans="1:5" ht="18" customHeight="1">
      <c r="A9" s="11">
        <v>3</v>
      </c>
      <c r="B9" s="12" t="s">
        <v>66</v>
      </c>
      <c r="C9" s="13"/>
      <c r="D9" s="13">
        <v>12000</v>
      </c>
      <c r="E9" s="10"/>
    </row>
    <row r="10" spans="1:5" s="16" customFormat="1" ht="18" customHeight="1">
      <c r="A10" s="14" t="s">
        <v>4</v>
      </c>
      <c r="B10" s="15" t="s">
        <v>5</v>
      </c>
      <c r="C10" s="9">
        <f>SUM(C11,C14:C16,C17)</f>
        <v>1529117</v>
      </c>
      <c r="D10" s="9">
        <f>SUM(D11,D14:D16,D17)</f>
        <v>899886</v>
      </c>
      <c r="E10" s="10">
        <f t="shared" si="0"/>
        <v>0.5885004221390515</v>
      </c>
    </row>
    <row r="11" spans="1:5" s="2" customFormat="1" ht="18" customHeight="1">
      <c r="A11" s="5">
        <v>1</v>
      </c>
      <c r="B11" s="17" t="s">
        <v>6</v>
      </c>
      <c r="C11" s="18">
        <f>SUM(C12:C13)</f>
        <v>577469</v>
      </c>
      <c r="D11" s="18">
        <f>SUM(D12:D13)</f>
        <v>232313</v>
      </c>
      <c r="E11" s="10">
        <f t="shared" si="0"/>
        <v>0.4022951881399694</v>
      </c>
    </row>
    <row r="12" spans="1:5" s="22" customFormat="1" ht="18" customHeight="1">
      <c r="A12" s="19"/>
      <c r="B12" s="20" t="s">
        <v>7</v>
      </c>
      <c r="C12" s="21">
        <v>306469</v>
      </c>
      <c r="D12" s="21">
        <v>151564</v>
      </c>
      <c r="E12" s="10">
        <f t="shared" si="0"/>
        <v>0.49454920399779423</v>
      </c>
    </row>
    <row r="13" spans="1:5" s="22" customFormat="1" ht="18" customHeight="1">
      <c r="A13" s="19"/>
      <c r="B13" s="20" t="s">
        <v>8</v>
      </c>
      <c r="C13" s="21">
        <v>271000</v>
      </c>
      <c r="D13" s="21">
        <v>80749</v>
      </c>
      <c r="E13" s="10">
        <f t="shared" si="0"/>
        <v>0.2979667896678967</v>
      </c>
    </row>
    <row r="14" spans="1:5" s="2" customFormat="1" ht="24">
      <c r="A14" s="5">
        <v>2</v>
      </c>
      <c r="B14" s="23" t="s">
        <v>9</v>
      </c>
      <c r="C14" s="18">
        <v>58761</v>
      </c>
      <c r="D14" s="18">
        <v>25407</v>
      </c>
      <c r="E14" s="10">
        <f t="shared" si="0"/>
        <v>0.43237861847143516</v>
      </c>
    </row>
    <row r="15" spans="1:5" s="32" customFormat="1" ht="12.75">
      <c r="A15" s="5">
        <v>3</v>
      </c>
      <c r="B15" s="33" t="s">
        <v>21</v>
      </c>
      <c r="C15" s="13">
        <v>6944</v>
      </c>
      <c r="D15" s="13">
        <v>6944</v>
      </c>
      <c r="E15" s="31">
        <f t="shared" si="0"/>
        <v>1</v>
      </c>
    </row>
    <row r="16" spans="1:5" s="2" customFormat="1" ht="18" customHeight="1">
      <c r="A16" s="5">
        <v>4</v>
      </c>
      <c r="B16" s="17" t="s">
        <v>73</v>
      </c>
      <c r="C16" s="18">
        <v>859117</v>
      </c>
      <c r="D16" s="18">
        <v>616197</v>
      </c>
      <c r="E16" s="10">
        <f t="shared" si="0"/>
        <v>0.7172445662232269</v>
      </c>
    </row>
    <row r="17" spans="1:5" s="2" customFormat="1" ht="18" customHeight="1">
      <c r="A17" s="5">
        <v>5</v>
      </c>
      <c r="B17" s="23" t="s">
        <v>12</v>
      </c>
      <c r="C17" s="18">
        <v>26826</v>
      </c>
      <c r="D17" s="18">
        <v>19025</v>
      </c>
      <c r="E17" s="10">
        <f t="shared" si="0"/>
        <v>0.7092000298218146</v>
      </c>
    </row>
    <row r="18" spans="1:5" s="27" customFormat="1" ht="30" customHeight="1">
      <c r="A18" s="24" t="s">
        <v>13</v>
      </c>
      <c r="B18" s="25" t="s">
        <v>14</v>
      </c>
      <c r="C18" s="26">
        <f>C4-C10</f>
        <v>-26826</v>
      </c>
      <c r="D18" s="26">
        <f>D4-D10</f>
        <v>194620</v>
      </c>
      <c r="E18" s="10">
        <f t="shared" si="0"/>
        <v>-7.254901960784314</v>
      </c>
    </row>
    <row r="19" spans="1:5" s="2" customFormat="1" ht="24">
      <c r="A19" s="14" t="s">
        <v>15</v>
      </c>
      <c r="B19" s="28" t="s">
        <v>16</v>
      </c>
      <c r="C19" s="35">
        <v>8.75</v>
      </c>
      <c r="D19" s="35">
        <v>8.63</v>
      </c>
      <c r="E19" s="10">
        <f>D19/C19</f>
        <v>0.9862857142857143</v>
      </c>
    </row>
    <row r="20" spans="1:5" s="2" customFormat="1" ht="18" customHeight="1">
      <c r="A20" s="14" t="s">
        <v>17</v>
      </c>
      <c r="B20" s="15" t="s">
        <v>18</v>
      </c>
      <c r="C20" s="18">
        <f>SUM(C21)</f>
        <v>487</v>
      </c>
      <c r="D20" s="18">
        <f>SUM(D21)</f>
        <v>314</v>
      </c>
      <c r="E20" s="10">
        <f>D20/C20</f>
        <v>0.6447638603696099</v>
      </c>
    </row>
    <row r="21" spans="1:5" ht="12.75">
      <c r="A21" s="1"/>
      <c r="B21" s="1" t="s">
        <v>24</v>
      </c>
      <c r="C21" s="36">
        <v>487</v>
      </c>
      <c r="D21" s="36">
        <v>314</v>
      </c>
      <c r="E21" s="10">
        <f>D21/C21</f>
        <v>0.6447638603696099</v>
      </c>
    </row>
    <row r="22" spans="1:5" ht="12.75" hidden="1">
      <c r="A22" s="1"/>
      <c r="B22" s="1" t="s">
        <v>25</v>
      </c>
      <c r="C22" s="36"/>
      <c r="D22" s="36"/>
      <c r="E22" s="10" t="e">
        <f>D22/C22</f>
        <v>#DIV/0!</v>
      </c>
    </row>
    <row r="25" spans="1:5" ht="12.75">
      <c r="A25" s="95" t="s">
        <v>72</v>
      </c>
      <c r="B25" s="74"/>
      <c r="C25" s="74"/>
      <c r="D25" s="74"/>
      <c r="E25" s="74"/>
    </row>
    <row r="26" spans="1:5" ht="12.75">
      <c r="A26" s="37"/>
      <c r="B26" s="37"/>
      <c r="C26" s="37"/>
      <c r="D26" s="37"/>
      <c r="E26" s="37"/>
    </row>
    <row r="27" spans="1:5" ht="25.5">
      <c r="A27" s="8" t="s">
        <v>36</v>
      </c>
      <c r="B27" s="45"/>
      <c r="C27" s="97" t="s">
        <v>35</v>
      </c>
      <c r="D27" s="96" t="s">
        <v>39</v>
      </c>
      <c r="E27" s="37"/>
    </row>
    <row r="28" spans="1:5" ht="12.75">
      <c r="A28" s="45" t="s">
        <v>37</v>
      </c>
      <c r="B28" s="45"/>
      <c r="C28" s="71">
        <v>22211</v>
      </c>
      <c r="D28" s="71">
        <v>0</v>
      </c>
      <c r="E28" s="37"/>
    </row>
    <row r="29" spans="1:5" ht="12.75">
      <c r="A29" s="45" t="s">
        <v>38</v>
      </c>
      <c r="B29" s="45"/>
      <c r="C29" s="71">
        <v>29212</v>
      </c>
      <c r="D29" s="71">
        <v>0</v>
      </c>
      <c r="E29" s="37"/>
    </row>
  </sheetData>
  <mergeCells count="1">
    <mergeCell ref="A1:E1"/>
  </mergeCells>
  <printOptions/>
  <pageMargins left="1.1" right="0.75" top="0.55" bottom="1" header="0.26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6">
      <selection activeCell="B16" sqref="B16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14.00390625" style="0" customWidth="1"/>
    <col min="4" max="4" width="13.75390625" style="0" customWidth="1"/>
  </cols>
  <sheetData>
    <row r="1" spans="1:5" ht="27.75" customHeight="1">
      <c r="A1" s="99" t="s">
        <v>33</v>
      </c>
      <c r="B1" s="99"/>
      <c r="C1" s="99"/>
      <c r="D1" s="99"/>
      <c r="E1" s="99"/>
    </row>
    <row r="2" spans="1:5" ht="54" customHeight="1">
      <c r="A2" s="34" t="s">
        <v>19</v>
      </c>
      <c r="B2" s="29" t="s">
        <v>0</v>
      </c>
      <c r="C2" s="30" t="s">
        <v>70</v>
      </c>
      <c r="D2" s="3" t="s">
        <v>71</v>
      </c>
      <c r="E2" s="4" t="s">
        <v>22</v>
      </c>
    </row>
    <row r="3" spans="1:5" ht="12.75">
      <c r="A3" s="5">
        <v>1</v>
      </c>
      <c r="B3" s="6">
        <v>2</v>
      </c>
      <c r="C3" s="6">
        <v>3</v>
      </c>
      <c r="D3" s="6">
        <v>4</v>
      </c>
      <c r="E3" s="5">
        <v>5</v>
      </c>
    </row>
    <row r="4" spans="1:5" ht="18" customHeight="1">
      <c r="A4" s="7" t="s">
        <v>1</v>
      </c>
      <c r="B4" s="8" t="s">
        <v>2</v>
      </c>
      <c r="C4" s="9">
        <f>SUM(C5,C9,C10,C8)</f>
        <v>4837853</v>
      </c>
      <c r="D4" s="9">
        <f>SUM(D5,D9,D10,D8)</f>
        <v>2441950</v>
      </c>
      <c r="E4" s="10">
        <f aca="true" t="shared" si="0" ref="E4:E23">D4/C4</f>
        <v>0.5047590325708532</v>
      </c>
    </row>
    <row r="5" spans="1:5" ht="18" customHeight="1">
      <c r="A5" s="11">
        <v>1</v>
      </c>
      <c r="B5" s="12" t="s">
        <v>46</v>
      </c>
      <c r="C5" s="13">
        <f>SUM(C6:C7)</f>
        <v>4707853</v>
      </c>
      <c r="D5" s="13">
        <f>SUM(D6:D7)</f>
        <v>2371177</v>
      </c>
      <c r="E5" s="10">
        <f t="shared" si="0"/>
        <v>0.5036641968217784</v>
      </c>
    </row>
    <row r="6" spans="1:5" ht="18" customHeight="1">
      <c r="A6" s="11"/>
      <c r="B6" s="12" t="s">
        <v>3</v>
      </c>
      <c r="C6" s="13">
        <v>4673350</v>
      </c>
      <c r="D6" s="13">
        <v>2336674</v>
      </c>
      <c r="E6" s="10">
        <f t="shared" si="0"/>
        <v>0.4999997860207346</v>
      </c>
    </row>
    <row r="7" spans="1:5" ht="18" customHeight="1">
      <c r="A7" s="11"/>
      <c r="B7" s="12" t="s">
        <v>20</v>
      </c>
      <c r="C7" s="13">
        <v>34503</v>
      </c>
      <c r="D7" s="13">
        <v>34503</v>
      </c>
      <c r="E7" s="10">
        <f t="shared" si="0"/>
        <v>1</v>
      </c>
    </row>
    <row r="8" spans="1:5" ht="18" customHeight="1" hidden="1">
      <c r="A8" s="11"/>
      <c r="B8" s="12" t="s">
        <v>67</v>
      </c>
      <c r="C8" s="13"/>
      <c r="D8" s="13"/>
      <c r="E8" s="10" t="e">
        <f t="shared" si="0"/>
        <v>#DIV/0!</v>
      </c>
    </row>
    <row r="9" spans="1:5" ht="18" customHeight="1">
      <c r="A9" s="11">
        <v>2</v>
      </c>
      <c r="B9" s="12" t="s">
        <v>47</v>
      </c>
      <c r="C9" s="13">
        <v>30000</v>
      </c>
      <c r="D9" s="13">
        <v>12899</v>
      </c>
      <c r="E9" s="10">
        <f t="shared" si="0"/>
        <v>0.42996666666666666</v>
      </c>
    </row>
    <row r="10" spans="1:5" ht="18" customHeight="1">
      <c r="A10" s="11">
        <v>3</v>
      </c>
      <c r="B10" s="12" t="s">
        <v>48</v>
      </c>
      <c r="C10" s="13">
        <v>100000</v>
      </c>
      <c r="D10" s="13">
        <v>57874</v>
      </c>
      <c r="E10" s="10">
        <f t="shared" si="0"/>
        <v>0.57874</v>
      </c>
    </row>
    <row r="11" spans="1:5" s="16" customFormat="1" ht="18" customHeight="1">
      <c r="A11" s="14" t="s">
        <v>4</v>
      </c>
      <c r="B11" s="15" t="s">
        <v>5</v>
      </c>
      <c r="C11" s="9">
        <f>SUM(C12,C17:C19,C22)</f>
        <v>4863853</v>
      </c>
      <c r="D11" s="9">
        <f>SUM(D12,D17:D19,D22)</f>
        <v>2334550</v>
      </c>
      <c r="E11" s="10">
        <f t="shared" si="0"/>
        <v>0.4799795553031722</v>
      </c>
    </row>
    <row r="12" spans="1:5" s="2" customFormat="1" ht="18" customHeight="1">
      <c r="A12" s="5">
        <v>1</v>
      </c>
      <c r="B12" s="17" t="s">
        <v>6</v>
      </c>
      <c r="C12" s="18">
        <f>SUM(C13:C16)</f>
        <v>2926000</v>
      </c>
      <c r="D12" s="18">
        <f>SUM(D13:D16)</f>
        <v>1254587</v>
      </c>
      <c r="E12" s="10">
        <f t="shared" si="0"/>
        <v>0.42877204374572797</v>
      </c>
    </row>
    <row r="13" spans="1:5" s="22" customFormat="1" ht="18" customHeight="1">
      <c r="A13" s="19"/>
      <c r="B13" s="20" t="s">
        <v>7</v>
      </c>
      <c r="C13" s="21">
        <v>2678000</v>
      </c>
      <c r="D13" s="21">
        <v>1226601</v>
      </c>
      <c r="E13" s="10">
        <f t="shared" si="0"/>
        <v>0.45802875280059746</v>
      </c>
    </row>
    <row r="14" spans="1:5" s="22" customFormat="1" ht="18" customHeight="1">
      <c r="A14" s="19"/>
      <c r="B14" s="20" t="s">
        <v>26</v>
      </c>
      <c r="C14" s="21">
        <v>33500</v>
      </c>
      <c r="D14" s="21">
        <v>9986</v>
      </c>
      <c r="E14" s="10">
        <f t="shared" si="0"/>
        <v>0.29808955223880595</v>
      </c>
    </row>
    <row r="15" spans="1:5" s="22" customFormat="1" ht="18" customHeight="1">
      <c r="A15" s="19"/>
      <c r="B15" s="20" t="s">
        <v>27</v>
      </c>
      <c r="C15" s="21">
        <v>150000</v>
      </c>
      <c r="D15" s="21"/>
      <c r="E15" s="10">
        <f t="shared" si="0"/>
        <v>0</v>
      </c>
    </row>
    <row r="16" spans="1:5" s="22" customFormat="1" ht="24" customHeight="1">
      <c r="A16" s="19"/>
      <c r="B16" s="20" t="s">
        <v>74</v>
      </c>
      <c r="C16" s="21">
        <v>64500</v>
      </c>
      <c r="D16" s="21">
        <v>18000</v>
      </c>
      <c r="E16" s="10">
        <f t="shared" si="0"/>
        <v>0.27906976744186046</v>
      </c>
    </row>
    <row r="17" spans="1:5" s="2" customFormat="1" ht="24">
      <c r="A17" s="5">
        <v>2</v>
      </c>
      <c r="B17" s="23" t="s">
        <v>9</v>
      </c>
      <c r="C17" s="18">
        <v>550600</v>
      </c>
      <c r="D17" s="18">
        <v>234216</v>
      </c>
      <c r="E17" s="10">
        <f t="shared" si="0"/>
        <v>0.42538321830730114</v>
      </c>
    </row>
    <row r="18" spans="1:5" s="32" customFormat="1" ht="12.75">
      <c r="A18" s="5">
        <v>3</v>
      </c>
      <c r="B18" s="33" t="s">
        <v>75</v>
      </c>
      <c r="C18" s="18">
        <v>107000</v>
      </c>
      <c r="D18" s="21">
        <v>74720</v>
      </c>
      <c r="E18" s="31">
        <f t="shared" si="0"/>
        <v>0.6983177570093458</v>
      </c>
    </row>
    <row r="19" spans="1:5" s="2" customFormat="1" ht="18" customHeight="1">
      <c r="A19" s="5">
        <v>5</v>
      </c>
      <c r="B19" s="17" t="s">
        <v>10</v>
      </c>
      <c r="C19" s="18">
        <v>921033</v>
      </c>
      <c r="D19" s="18">
        <v>475664</v>
      </c>
      <c r="E19" s="10">
        <f t="shared" si="0"/>
        <v>0.5164462076820266</v>
      </c>
    </row>
    <row r="20" spans="1:5" s="54" customFormat="1" ht="18" customHeight="1" hidden="1">
      <c r="A20" s="68"/>
      <c r="B20" s="51" t="s">
        <v>11</v>
      </c>
      <c r="C20" s="52"/>
      <c r="D20" s="52"/>
      <c r="E20" s="67" t="e">
        <f t="shared" si="0"/>
        <v>#DIV/0!</v>
      </c>
    </row>
    <row r="21" spans="1:5" s="54" customFormat="1" ht="18" customHeight="1">
      <c r="A21" s="68"/>
      <c r="B21" s="51" t="s">
        <v>28</v>
      </c>
      <c r="C21" s="52">
        <v>70000</v>
      </c>
      <c r="D21" s="52">
        <v>35396</v>
      </c>
      <c r="E21" s="67">
        <f t="shared" si="0"/>
        <v>0.5056571428571428</v>
      </c>
    </row>
    <row r="22" spans="1:5" s="2" customFormat="1" ht="18" customHeight="1">
      <c r="A22" s="5">
        <v>6</v>
      </c>
      <c r="B22" s="23" t="s">
        <v>29</v>
      </c>
      <c r="C22" s="18">
        <f>284220+75000</f>
        <v>359220</v>
      </c>
      <c r="D22" s="18">
        <f>225799+69564</f>
        <v>295363</v>
      </c>
      <c r="E22" s="10">
        <f t="shared" si="0"/>
        <v>0.8222342853961361</v>
      </c>
    </row>
    <row r="23" spans="1:5" s="57" customFormat="1" ht="18" customHeight="1">
      <c r="A23" s="50"/>
      <c r="B23" s="51" t="s">
        <v>30</v>
      </c>
      <c r="C23" s="52">
        <v>284220</v>
      </c>
      <c r="D23" s="52">
        <v>225798</v>
      </c>
      <c r="E23" s="10">
        <f t="shared" si="0"/>
        <v>0.794447962845683</v>
      </c>
    </row>
    <row r="24" spans="1:5" s="27" customFormat="1" ht="30" customHeight="1">
      <c r="A24" s="24" t="s">
        <v>13</v>
      </c>
      <c r="B24" s="25" t="s">
        <v>14</v>
      </c>
      <c r="C24" s="26">
        <f>C4-C11</f>
        <v>-26000</v>
      </c>
      <c r="D24" s="26">
        <f>D4-D11</f>
        <v>107400</v>
      </c>
      <c r="E24" s="10"/>
    </row>
    <row r="25" spans="1:5" s="2" customFormat="1" ht="24">
      <c r="A25" s="14" t="s">
        <v>15</v>
      </c>
      <c r="B25" s="28" t="s">
        <v>16</v>
      </c>
      <c r="C25" s="18">
        <v>114</v>
      </c>
      <c r="D25" s="35">
        <v>108.75</v>
      </c>
      <c r="E25" s="10">
        <f>D25/C25</f>
        <v>0.9539473684210527</v>
      </c>
    </row>
    <row r="28" spans="1:5" ht="12.75">
      <c r="A28" s="100" t="s">
        <v>72</v>
      </c>
      <c r="B28" s="100"/>
      <c r="C28" s="100"/>
      <c r="D28" s="100"/>
      <c r="E28" s="100"/>
    </row>
    <row r="29" spans="1:5" ht="12.75">
      <c r="A29" s="37"/>
      <c r="B29" s="37"/>
      <c r="C29" s="37"/>
      <c r="D29" s="37"/>
      <c r="E29" s="37"/>
    </row>
    <row r="30" spans="1:5" ht="25.5">
      <c r="A30" s="45" t="s">
        <v>36</v>
      </c>
      <c r="B30" s="45"/>
      <c r="C30" s="98" t="s">
        <v>35</v>
      </c>
      <c r="D30" s="72" t="s">
        <v>39</v>
      </c>
      <c r="E30" s="37"/>
    </row>
    <row r="31" spans="1:5" ht="12.75">
      <c r="A31" s="45" t="s">
        <v>37</v>
      </c>
      <c r="B31" s="45"/>
      <c r="C31" s="71">
        <v>154849.23</v>
      </c>
      <c r="D31" s="71">
        <v>106.41</v>
      </c>
      <c r="E31" s="37"/>
    </row>
    <row r="32" spans="1:5" ht="12.75">
      <c r="A32" s="45" t="s">
        <v>38</v>
      </c>
      <c r="B32" s="45"/>
      <c r="C32" s="71">
        <v>197848.17</v>
      </c>
      <c r="D32" s="71">
        <v>0</v>
      </c>
      <c r="E32" s="37"/>
    </row>
  </sheetData>
  <mergeCells count="2">
    <mergeCell ref="A1:E1"/>
    <mergeCell ref="A28:E28"/>
  </mergeCells>
  <printOptions/>
  <pageMargins left="1.08" right="0.75" top="0.53" bottom="1" header="0.19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2">
      <selection activeCell="D30" sqref="D30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14.00390625" style="0" customWidth="1"/>
    <col min="4" max="4" width="13.75390625" style="0" customWidth="1"/>
  </cols>
  <sheetData>
    <row r="1" spans="1:5" ht="32.25" customHeight="1">
      <c r="A1" s="99" t="s">
        <v>34</v>
      </c>
      <c r="B1" s="99"/>
      <c r="C1" s="99"/>
      <c r="D1" s="99"/>
      <c r="E1" s="99"/>
    </row>
    <row r="2" spans="1:5" ht="54" customHeight="1">
      <c r="A2" s="34" t="s">
        <v>19</v>
      </c>
      <c r="B2" s="29" t="s">
        <v>0</v>
      </c>
      <c r="C2" s="30" t="s">
        <v>70</v>
      </c>
      <c r="D2" s="3" t="s">
        <v>71</v>
      </c>
      <c r="E2" s="4" t="s">
        <v>22</v>
      </c>
    </row>
    <row r="3" spans="1:5" ht="12.75">
      <c r="A3" s="5">
        <v>1</v>
      </c>
      <c r="B3" s="6">
        <v>2</v>
      </c>
      <c r="C3" s="6">
        <v>3</v>
      </c>
      <c r="D3" s="6">
        <v>4</v>
      </c>
      <c r="E3" s="5">
        <v>5</v>
      </c>
    </row>
    <row r="4" spans="1:5" ht="18" customHeight="1">
      <c r="A4" s="7" t="s">
        <v>1</v>
      </c>
      <c r="B4" s="8" t="s">
        <v>2</v>
      </c>
      <c r="C4" s="9">
        <f>SUM(C5,C7,C8)</f>
        <v>1164490</v>
      </c>
      <c r="D4" s="9">
        <f>SUM(D5,D7,D8)</f>
        <v>580082</v>
      </c>
      <c r="E4" s="10">
        <f aca="true" t="shared" si="0" ref="E4:E16">D4/C4</f>
        <v>0.49814253450008156</v>
      </c>
    </row>
    <row r="5" spans="1:5" ht="18" customHeight="1">
      <c r="A5" s="11">
        <v>1</v>
      </c>
      <c r="B5" s="12" t="s">
        <v>46</v>
      </c>
      <c r="C5" s="13">
        <f>SUM(C6:C6)</f>
        <v>1095626</v>
      </c>
      <c r="D5" s="13">
        <f>SUM(D6:D6)</f>
        <v>544267</v>
      </c>
      <c r="E5" s="10">
        <f t="shared" si="0"/>
        <v>0.4967634941120419</v>
      </c>
    </row>
    <row r="6" spans="1:5" ht="18" customHeight="1">
      <c r="A6" s="11"/>
      <c r="B6" s="12" t="s">
        <v>3</v>
      </c>
      <c r="C6" s="13">
        <v>1095626</v>
      </c>
      <c r="D6" s="13">
        <v>544267</v>
      </c>
      <c r="E6" s="10">
        <f t="shared" si="0"/>
        <v>0.4967634941120419</v>
      </c>
    </row>
    <row r="7" spans="1:5" ht="18" customHeight="1">
      <c r="A7" s="11">
        <v>2</v>
      </c>
      <c r="B7" s="12" t="s">
        <v>47</v>
      </c>
      <c r="C7" s="13">
        <v>20000</v>
      </c>
      <c r="D7" s="13">
        <v>8319</v>
      </c>
      <c r="E7" s="10">
        <f t="shared" si="0"/>
        <v>0.41595</v>
      </c>
    </row>
    <row r="8" spans="1:5" ht="18" customHeight="1">
      <c r="A8" s="11">
        <v>3</v>
      </c>
      <c r="B8" s="12" t="s">
        <v>48</v>
      </c>
      <c r="C8" s="13">
        <v>48864</v>
      </c>
      <c r="D8" s="13">
        <v>27496</v>
      </c>
      <c r="E8" s="10">
        <f t="shared" si="0"/>
        <v>0.5627046496398166</v>
      </c>
    </row>
    <row r="9" spans="1:5" s="16" customFormat="1" ht="18" customHeight="1">
      <c r="A9" s="14" t="s">
        <v>4</v>
      </c>
      <c r="B9" s="15" t="s">
        <v>5</v>
      </c>
      <c r="C9" s="9">
        <f>SUM(C10,C13:C15,C16)</f>
        <v>1164490</v>
      </c>
      <c r="D9" s="9">
        <f>SUM(D10,D13:D15,D16)</f>
        <v>607451</v>
      </c>
      <c r="E9" s="10">
        <f t="shared" si="0"/>
        <v>0.5216455272265111</v>
      </c>
    </row>
    <row r="10" spans="1:5" s="2" customFormat="1" ht="18" customHeight="1">
      <c r="A10" s="5">
        <v>1</v>
      </c>
      <c r="B10" s="17" t="s">
        <v>6</v>
      </c>
      <c r="C10" s="18">
        <f>SUM(C11:C12)</f>
        <v>730443</v>
      </c>
      <c r="D10" s="18">
        <f>SUM(D11:D12)</f>
        <v>320461</v>
      </c>
      <c r="E10" s="10">
        <f t="shared" si="0"/>
        <v>0.43872143343149295</v>
      </c>
    </row>
    <row r="11" spans="1:5" s="22" customFormat="1" ht="18" customHeight="1">
      <c r="A11" s="19"/>
      <c r="B11" s="20" t="s">
        <v>7</v>
      </c>
      <c r="C11" s="21">
        <v>694713</v>
      </c>
      <c r="D11" s="21">
        <v>309461</v>
      </c>
      <c r="E11" s="10">
        <f t="shared" si="0"/>
        <v>0.4454515749669288</v>
      </c>
    </row>
    <row r="12" spans="1:5" s="22" customFormat="1" ht="18" customHeight="1">
      <c r="A12" s="19"/>
      <c r="B12" s="20" t="s">
        <v>8</v>
      </c>
      <c r="C12" s="21">
        <v>35730</v>
      </c>
      <c r="D12" s="21">
        <v>11000</v>
      </c>
      <c r="E12" s="10">
        <f t="shared" si="0"/>
        <v>0.30786453960257487</v>
      </c>
    </row>
    <row r="13" spans="1:5" s="2" customFormat="1" ht="24">
      <c r="A13" s="5">
        <v>2</v>
      </c>
      <c r="B13" s="23" t="s">
        <v>9</v>
      </c>
      <c r="C13" s="18">
        <v>134976</v>
      </c>
      <c r="D13" s="18">
        <v>60009</v>
      </c>
      <c r="E13" s="10">
        <f t="shared" si="0"/>
        <v>0.4445901493598862</v>
      </c>
    </row>
    <row r="14" spans="1:5" s="49" customFormat="1" ht="15" customHeight="1">
      <c r="A14" s="5">
        <v>3</v>
      </c>
      <c r="B14" s="33" t="s">
        <v>21</v>
      </c>
      <c r="C14" s="46">
        <v>20584</v>
      </c>
      <c r="D14" s="46">
        <v>20584</v>
      </c>
      <c r="E14" s="70">
        <f t="shared" si="0"/>
        <v>1</v>
      </c>
    </row>
    <row r="15" spans="1:5" s="2" customFormat="1" ht="18" customHeight="1">
      <c r="A15" s="5">
        <v>4</v>
      </c>
      <c r="B15" s="17" t="s">
        <v>73</v>
      </c>
      <c r="C15" s="18">
        <v>256623</v>
      </c>
      <c r="D15" s="18">
        <v>204922</v>
      </c>
      <c r="E15" s="10">
        <f t="shared" si="0"/>
        <v>0.7985332569567031</v>
      </c>
    </row>
    <row r="16" spans="1:5" s="2" customFormat="1" ht="18" customHeight="1">
      <c r="A16" s="5">
        <v>5</v>
      </c>
      <c r="B16" s="23" t="s">
        <v>12</v>
      </c>
      <c r="C16" s="18">
        <v>21864</v>
      </c>
      <c r="D16" s="18">
        <v>1475</v>
      </c>
      <c r="E16" s="10">
        <f t="shared" si="0"/>
        <v>0.0674624954262715</v>
      </c>
    </row>
    <row r="17" spans="1:5" s="27" customFormat="1" ht="30" customHeight="1">
      <c r="A17" s="24" t="s">
        <v>13</v>
      </c>
      <c r="B17" s="25" t="s">
        <v>14</v>
      </c>
      <c r="C17" s="26">
        <f>C4-C9</f>
        <v>0</v>
      </c>
      <c r="D17" s="26">
        <f>D4-D9</f>
        <v>-27369</v>
      </c>
      <c r="E17" s="10"/>
    </row>
    <row r="18" spans="1:5" s="2" customFormat="1" ht="24">
      <c r="A18" s="14" t="s">
        <v>15</v>
      </c>
      <c r="B18" s="28" t="s">
        <v>16</v>
      </c>
      <c r="C18" s="18">
        <v>24</v>
      </c>
      <c r="D18" s="18">
        <v>23</v>
      </c>
      <c r="E18" s="10">
        <f>D18/C18</f>
        <v>0.9583333333333334</v>
      </c>
    </row>
    <row r="20" spans="1:5" ht="54" customHeight="1" hidden="1">
      <c r="A20" s="34" t="s">
        <v>19</v>
      </c>
      <c r="B20" s="29" t="s">
        <v>0</v>
      </c>
      <c r="C20" s="30" t="s">
        <v>70</v>
      </c>
      <c r="D20" s="3" t="s">
        <v>71</v>
      </c>
      <c r="E20" s="4" t="s">
        <v>22</v>
      </c>
    </row>
    <row r="21" spans="1:5" ht="12.75" hidden="1">
      <c r="A21" s="5">
        <v>1</v>
      </c>
      <c r="B21" s="6">
        <v>2</v>
      </c>
      <c r="C21" s="6">
        <v>3</v>
      </c>
      <c r="D21" s="6">
        <v>4</v>
      </c>
      <c r="E21" s="5">
        <v>5</v>
      </c>
    </row>
    <row r="22" spans="1:5" ht="39" customHeight="1" hidden="1">
      <c r="A22" s="5">
        <v>1</v>
      </c>
      <c r="B22" s="69" t="s">
        <v>49</v>
      </c>
      <c r="C22" s="13"/>
      <c r="D22" s="13"/>
      <c r="E22" s="10" t="e">
        <f>D22/C22</f>
        <v>#DIV/0!</v>
      </c>
    </row>
    <row r="25" spans="1:5" ht="12.75">
      <c r="A25" s="100" t="s">
        <v>72</v>
      </c>
      <c r="B25" s="100"/>
      <c r="C25" s="100"/>
      <c r="D25" s="100"/>
      <c r="E25" s="100"/>
    </row>
    <row r="26" spans="1:5" ht="12.75">
      <c r="A26" s="37"/>
      <c r="B26" s="37"/>
      <c r="C26" s="37"/>
      <c r="D26" s="37"/>
      <c r="E26" s="37"/>
    </row>
    <row r="27" spans="1:5" ht="25.5">
      <c r="A27" s="45" t="s">
        <v>36</v>
      </c>
      <c r="B27" s="45"/>
      <c r="C27" s="73" t="s">
        <v>35</v>
      </c>
      <c r="D27" s="72" t="s">
        <v>39</v>
      </c>
      <c r="E27" s="37"/>
    </row>
    <row r="28" spans="1:5" ht="12.75">
      <c r="A28" s="45" t="s">
        <v>37</v>
      </c>
      <c r="B28" s="45"/>
      <c r="C28" s="71">
        <v>48216.62</v>
      </c>
      <c r="D28" s="71"/>
      <c r="E28" s="37"/>
    </row>
    <row r="29" spans="1:5" ht="12.75">
      <c r="A29" s="45" t="s">
        <v>38</v>
      </c>
      <c r="B29" s="45"/>
      <c r="C29" s="71">
        <v>55595.53</v>
      </c>
      <c r="D29" s="71">
        <v>3202.5</v>
      </c>
      <c r="E29" s="37"/>
    </row>
  </sheetData>
  <mergeCells count="2">
    <mergeCell ref="A1:E1"/>
    <mergeCell ref="A25:E25"/>
  </mergeCells>
  <printOptions/>
  <pageMargins left="1.17" right="0.75" top="0.53" bottom="1" header="0.26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1">
      <selection activeCell="B12" sqref="B12"/>
    </sheetView>
  </sheetViews>
  <sheetFormatPr defaultColWidth="9.00390625" defaultRowHeight="12.75"/>
  <cols>
    <col min="1" max="1" width="5.00390625" style="0" customWidth="1"/>
    <col min="2" max="2" width="36.625" style="0" customWidth="1"/>
    <col min="3" max="3" width="15.375" style="0" customWidth="1"/>
    <col min="4" max="4" width="13.875" style="0" customWidth="1"/>
  </cols>
  <sheetData>
    <row r="1" spans="1:5" ht="31.5" customHeight="1">
      <c r="A1" s="99" t="s">
        <v>40</v>
      </c>
      <c r="B1" s="99"/>
      <c r="C1" s="99"/>
      <c r="D1" s="99"/>
      <c r="E1" s="99"/>
    </row>
    <row r="2" spans="1:5" ht="60.75" customHeight="1">
      <c r="A2" s="29" t="s">
        <v>19</v>
      </c>
      <c r="B2" s="29" t="s">
        <v>0</v>
      </c>
      <c r="C2" s="30" t="s">
        <v>70</v>
      </c>
      <c r="D2" s="3" t="s">
        <v>71</v>
      </c>
      <c r="E2" s="4" t="s">
        <v>22</v>
      </c>
    </row>
    <row r="3" spans="1:5" ht="12.75">
      <c r="A3" s="5">
        <v>1</v>
      </c>
      <c r="B3" s="6">
        <v>2</v>
      </c>
      <c r="C3" s="6">
        <v>3</v>
      </c>
      <c r="D3" s="6">
        <v>4</v>
      </c>
      <c r="E3" s="5">
        <v>5</v>
      </c>
    </row>
    <row r="4" spans="1:5" ht="18.75" customHeight="1">
      <c r="A4" s="7" t="s">
        <v>1</v>
      </c>
      <c r="B4" s="8" t="s">
        <v>2</v>
      </c>
      <c r="C4" s="9">
        <f>SUM(C5,C9,C12,C13)</f>
        <v>1346264</v>
      </c>
      <c r="D4" s="9">
        <f>SUM(D5,D9,D12,D13)</f>
        <v>558453</v>
      </c>
      <c r="E4" s="10">
        <f aca="true" t="shared" si="0" ref="E4:E23">D4/C4</f>
        <v>0.41481685612925845</v>
      </c>
    </row>
    <row r="5" spans="1:5" ht="13.5" customHeight="1">
      <c r="A5" s="5">
        <v>1</v>
      </c>
      <c r="B5" s="1" t="s">
        <v>50</v>
      </c>
      <c r="C5" s="78">
        <f>SUM(C6:C8)</f>
        <v>541764</v>
      </c>
      <c r="D5" s="78">
        <f>SUM(D6:D8)</f>
        <v>273483</v>
      </c>
      <c r="E5" s="10">
        <f t="shared" si="0"/>
        <v>0.5048009834540501</v>
      </c>
    </row>
    <row r="6" spans="1:5" s="88" customFormat="1" ht="14.25" customHeight="1">
      <c r="A6" s="85"/>
      <c r="B6" s="85" t="s">
        <v>41</v>
      </c>
      <c r="C6" s="86">
        <v>452200</v>
      </c>
      <c r="D6" s="86">
        <v>226117</v>
      </c>
      <c r="E6" s="90">
        <f t="shared" si="0"/>
        <v>0.5000375939849624</v>
      </c>
    </row>
    <row r="7" spans="1:5" s="88" customFormat="1" ht="14.25" customHeight="1">
      <c r="A7" s="85"/>
      <c r="B7" s="85" t="s">
        <v>69</v>
      </c>
      <c r="C7" s="86">
        <v>80564</v>
      </c>
      <c r="D7" s="86">
        <v>39988</v>
      </c>
      <c r="E7" s="90"/>
    </row>
    <row r="8" spans="1:5" s="88" customFormat="1" ht="13.5" customHeight="1">
      <c r="A8" s="85"/>
      <c r="B8" s="85" t="s">
        <v>42</v>
      </c>
      <c r="C8" s="86">
        <v>9000</v>
      </c>
      <c r="D8" s="86">
        <v>7378</v>
      </c>
      <c r="E8" s="90">
        <f t="shared" si="0"/>
        <v>0.8197777777777778</v>
      </c>
    </row>
    <row r="9" spans="1:5" ht="12.75">
      <c r="A9" s="77">
        <v>2</v>
      </c>
      <c r="B9" s="1" t="s">
        <v>51</v>
      </c>
      <c r="C9" s="78">
        <f>SUM(C10:C11)</f>
        <v>793500</v>
      </c>
      <c r="D9" s="78">
        <f>SUM(D10:D11)</f>
        <v>277832</v>
      </c>
      <c r="E9" s="10">
        <f t="shared" si="0"/>
        <v>0.35013484562066793</v>
      </c>
    </row>
    <row r="10" spans="1:5" s="88" customFormat="1" ht="27.75" customHeight="1">
      <c r="A10" s="85"/>
      <c r="B10" s="89" t="s">
        <v>43</v>
      </c>
      <c r="C10" s="86">
        <v>763500</v>
      </c>
      <c r="D10" s="86">
        <v>264181</v>
      </c>
      <c r="E10" s="90">
        <f t="shared" si="0"/>
        <v>0.34601309757694826</v>
      </c>
    </row>
    <row r="11" spans="1:5" s="88" customFormat="1" ht="14.25" customHeight="1">
      <c r="A11" s="84"/>
      <c r="B11" s="85" t="s">
        <v>68</v>
      </c>
      <c r="C11" s="86">
        <v>30000</v>
      </c>
      <c r="D11" s="86">
        <v>13651</v>
      </c>
      <c r="E11" s="90">
        <f t="shared" si="0"/>
        <v>0.45503333333333335</v>
      </c>
    </row>
    <row r="12" spans="1:5" ht="12.75">
      <c r="A12" s="77">
        <v>3</v>
      </c>
      <c r="B12" s="76" t="s">
        <v>52</v>
      </c>
      <c r="C12" s="78">
        <v>3000</v>
      </c>
      <c r="D12" s="78">
        <v>2768</v>
      </c>
      <c r="E12" s="10">
        <f t="shared" si="0"/>
        <v>0.9226666666666666</v>
      </c>
    </row>
    <row r="13" spans="1:5" ht="12.75">
      <c r="A13" s="77">
        <v>4</v>
      </c>
      <c r="B13" s="76" t="s">
        <v>53</v>
      </c>
      <c r="C13" s="78">
        <v>8000</v>
      </c>
      <c r="D13" s="78">
        <v>4370</v>
      </c>
      <c r="E13" s="10">
        <f t="shared" si="0"/>
        <v>0.54625</v>
      </c>
    </row>
    <row r="14" spans="1:5" ht="17.25" customHeight="1">
      <c r="A14" s="79" t="s">
        <v>4</v>
      </c>
      <c r="B14" s="49" t="s">
        <v>44</v>
      </c>
      <c r="C14" s="80">
        <f>SUM(C15,C16,C17,C18,C21,C22,C23)</f>
        <v>1346264</v>
      </c>
      <c r="D14" s="80">
        <f>SUM(D15,D16,D17,D18,D21,D22,D23)</f>
        <v>555675</v>
      </c>
      <c r="E14" s="81">
        <f t="shared" si="0"/>
        <v>0.41275336783870026</v>
      </c>
    </row>
    <row r="15" spans="1:5" ht="12.75">
      <c r="A15" s="77">
        <v>1</v>
      </c>
      <c r="B15" s="1" t="s">
        <v>54</v>
      </c>
      <c r="C15" s="78">
        <v>67914</v>
      </c>
      <c r="D15" s="78">
        <v>27181</v>
      </c>
      <c r="E15" s="87">
        <f t="shared" si="0"/>
        <v>0.4002267573696145</v>
      </c>
    </row>
    <row r="16" spans="1:5" ht="12.75">
      <c r="A16" s="82">
        <v>2</v>
      </c>
      <c r="B16" s="1" t="s">
        <v>55</v>
      </c>
      <c r="C16" s="78">
        <v>294050</v>
      </c>
      <c r="D16" s="78">
        <v>91711</v>
      </c>
      <c r="E16" s="10">
        <f t="shared" si="0"/>
        <v>0.3118891345009352</v>
      </c>
    </row>
    <row r="17" spans="1:5" ht="12.75">
      <c r="A17" s="82">
        <v>3</v>
      </c>
      <c r="B17" s="1" t="s">
        <v>56</v>
      </c>
      <c r="C17" s="78">
        <v>3800</v>
      </c>
      <c r="D17" s="78">
        <v>1672</v>
      </c>
      <c r="E17" s="10">
        <f t="shared" si="0"/>
        <v>0.44</v>
      </c>
    </row>
    <row r="18" spans="1:5" ht="12.75">
      <c r="A18" s="82">
        <v>4</v>
      </c>
      <c r="B18" s="1" t="s">
        <v>6</v>
      </c>
      <c r="C18" s="78">
        <f>SUM(C19:C20)</f>
        <v>771100</v>
      </c>
      <c r="D18" s="78">
        <f>SUM(D19:D20)</f>
        <v>343436</v>
      </c>
      <c r="E18" s="10">
        <f t="shared" si="0"/>
        <v>0.4453845156270263</v>
      </c>
    </row>
    <row r="19" spans="1:5" s="54" customFormat="1" ht="12.75">
      <c r="A19" s="75"/>
      <c r="B19" s="75" t="s">
        <v>7</v>
      </c>
      <c r="C19" s="78">
        <v>618400</v>
      </c>
      <c r="D19" s="78">
        <v>286584</v>
      </c>
      <c r="E19" s="10">
        <f t="shared" si="0"/>
        <v>0.4634282018111255</v>
      </c>
    </row>
    <row r="20" spans="1:5" s="54" customFormat="1" ht="12.75">
      <c r="A20" s="75"/>
      <c r="B20" s="75" t="s">
        <v>45</v>
      </c>
      <c r="C20" s="78">
        <v>152700</v>
      </c>
      <c r="D20" s="78">
        <v>56852</v>
      </c>
      <c r="E20" s="10">
        <f t="shared" si="0"/>
        <v>0.3723117223313687</v>
      </c>
    </row>
    <row r="21" spans="1:5" ht="25.5">
      <c r="A21" s="82">
        <v>5</v>
      </c>
      <c r="B21" s="83" t="s">
        <v>57</v>
      </c>
      <c r="C21" s="78">
        <v>173800</v>
      </c>
      <c r="D21" s="78">
        <v>76635</v>
      </c>
      <c r="E21" s="10">
        <f t="shared" si="0"/>
        <v>0.4409378596087457</v>
      </c>
    </row>
    <row r="22" spans="1:5" ht="12.75">
      <c r="A22" s="82">
        <v>6</v>
      </c>
      <c r="B22" s="1" t="s">
        <v>58</v>
      </c>
      <c r="C22" s="78">
        <v>11300</v>
      </c>
      <c r="D22" s="78">
        <v>5646</v>
      </c>
      <c r="E22" s="10">
        <f t="shared" si="0"/>
        <v>0.49964601769911504</v>
      </c>
    </row>
    <row r="23" spans="1:5" ht="12.75">
      <c r="A23" s="82">
        <v>7</v>
      </c>
      <c r="B23" s="1" t="s">
        <v>12</v>
      </c>
      <c r="C23" s="78">
        <v>24300</v>
      </c>
      <c r="D23" s="78">
        <v>9394</v>
      </c>
      <c r="E23" s="10">
        <f t="shared" si="0"/>
        <v>0.3865843621399177</v>
      </c>
    </row>
    <row r="24" spans="1:5" ht="15" customHeight="1">
      <c r="A24" s="7" t="s">
        <v>13</v>
      </c>
      <c r="B24" s="8" t="s">
        <v>59</v>
      </c>
      <c r="C24" s="43">
        <f>C4-C14</f>
        <v>0</v>
      </c>
      <c r="D24" s="43">
        <f>D4-D14</f>
        <v>2778</v>
      </c>
      <c r="E24" s="10"/>
    </row>
    <row r="27" spans="1:5" ht="12.75">
      <c r="A27" s="100" t="s">
        <v>72</v>
      </c>
      <c r="B27" s="100"/>
      <c r="C27" s="100"/>
      <c r="D27" s="100"/>
      <c r="E27" s="100"/>
    </row>
    <row r="28" spans="1:5" ht="12.75">
      <c r="A28" s="37"/>
      <c r="B28" s="37"/>
      <c r="C28" s="37"/>
      <c r="D28" s="37"/>
      <c r="E28" s="37"/>
    </row>
    <row r="29" spans="1:5" ht="25.5">
      <c r="A29" s="45" t="s">
        <v>36</v>
      </c>
      <c r="B29" s="45"/>
      <c r="C29" s="73" t="s">
        <v>35</v>
      </c>
      <c r="D29" s="72" t="s">
        <v>39</v>
      </c>
      <c r="E29" s="37"/>
    </row>
    <row r="30" spans="1:5" ht="12.75">
      <c r="A30" s="45" t="s">
        <v>37</v>
      </c>
      <c r="B30" s="45"/>
      <c r="C30" s="71">
        <v>45364.1</v>
      </c>
      <c r="D30" s="71">
        <v>0</v>
      </c>
      <c r="E30" s="37"/>
    </row>
    <row r="31" spans="1:5" ht="12.75">
      <c r="A31" s="45" t="s">
        <v>38</v>
      </c>
      <c r="B31" s="45"/>
      <c r="C31" s="71">
        <v>170066.58</v>
      </c>
      <c r="D31" s="71">
        <v>0</v>
      </c>
      <c r="E31" s="37"/>
    </row>
  </sheetData>
  <mergeCells count="2">
    <mergeCell ref="A1:E1"/>
    <mergeCell ref="A27:E27"/>
  </mergeCells>
  <printOptions/>
  <pageMargins left="1.25" right="0.75" top="0.53" bottom="1" header="0.3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4.25390625" style="0" customWidth="1"/>
    <col min="2" max="2" width="40.75390625" style="0" customWidth="1"/>
    <col min="3" max="3" width="12.125" style="0" customWidth="1"/>
    <col min="4" max="4" width="12.375" style="0" customWidth="1"/>
  </cols>
  <sheetData>
    <row r="1" spans="1:5" ht="31.5" customHeight="1">
      <c r="A1" s="99" t="s">
        <v>65</v>
      </c>
      <c r="B1" s="99"/>
      <c r="C1" s="99"/>
      <c r="D1" s="99"/>
      <c r="E1" s="99"/>
    </row>
    <row r="2" spans="1:5" ht="60.75" customHeight="1">
      <c r="A2" s="29" t="s">
        <v>19</v>
      </c>
      <c r="B2" s="29" t="s">
        <v>0</v>
      </c>
      <c r="C2" s="30" t="s">
        <v>70</v>
      </c>
      <c r="D2" s="3" t="s">
        <v>71</v>
      </c>
      <c r="E2" s="4" t="s">
        <v>22</v>
      </c>
    </row>
    <row r="3" spans="1:5" ht="12.75">
      <c r="A3" s="5">
        <v>1</v>
      </c>
      <c r="B3" s="6">
        <v>2</v>
      </c>
      <c r="C3" s="6">
        <v>3</v>
      </c>
      <c r="D3" s="6">
        <v>4</v>
      </c>
      <c r="E3" s="5">
        <v>5</v>
      </c>
    </row>
    <row r="4" spans="1:6" ht="18.75" customHeight="1">
      <c r="A4" s="7" t="s">
        <v>1</v>
      </c>
      <c r="B4" s="8" t="s">
        <v>2</v>
      </c>
      <c r="C4" s="9">
        <f>SUM(C5,C8,C9)</f>
        <v>8751000</v>
      </c>
      <c r="D4" s="9">
        <f>SUM(D5,D8,D9)</f>
        <v>4456537</v>
      </c>
      <c r="E4" s="92">
        <f aca="true" t="shared" si="0" ref="E4:E22">D4/C4</f>
        <v>0.5092603131070734</v>
      </c>
      <c r="F4" s="91"/>
    </row>
    <row r="5" spans="1:5" ht="13.5" customHeight="1">
      <c r="A5" s="5">
        <v>1</v>
      </c>
      <c r="B5" s="1" t="s">
        <v>50</v>
      </c>
      <c r="C5" s="78">
        <f>SUM(C6:C7)</f>
        <v>8700000</v>
      </c>
      <c r="D5" s="78">
        <f>SUM(D6:D7)</f>
        <v>4447420</v>
      </c>
      <c r="E5" s="10">
        <f t="shared" si="0"/>
        <v>0.5111977011494253</v>
      </c>
    </row>
    <row r="6" spans="1:5" s="88" customFormat="1" ht="14.25" customHeight="1">
      <c r="A6" s="85"/>
      <c r="B6" s="85" t="s">
        <v>41</v>
      </c>
      <c r="C6" s="86">
        <v>6700000</v>
      </c>
      <c r="D6" s="86">
        <v>3097386</v>
      </c>
      <c r="E6" s="87">
        <f t="shared" si="0"/>
        <v>0.4622964179104478</v>
      </c>
    </row>
    <row r="7" spans="1:5" s="88" customFormat="1" ht="24">
      <c r="A7" s="85"/>
      <c r="B7" s="89" t="s">
        <v>60</v>
      </c>
      <c r="C7" s="86">
        <v>2000000</v>
      </c>
      <c r="D7" s="86">
        <v>1350034</v>
      </c>
      <c r="E7" s="87">
        <f t="shared" si="0"/>
        <v>0.675017</v>
      </c>
    </row>
    <row r="8" spans="1:5" ht="12.75">
      <c r="A8" s="77">
        <v>2</v>
      </c>
      <c r="B8" s="1" t="s">
        <v>53</v>
      </c>
      <c r="C8" s="78">
        <v>26000</v>
      </c>
      <c r="D8" s="78">
        <v>4257</v>
      </c>
      <c r="E8" s="10">
        <f t="shared" si="0"/>
        <v>0.16373076923076924</v>
      </c>
    </row>
    <row r="9" spans="1:5" ht="12.75">
      <c r="A9" s="77">
        <v>3</v>
      </c>
      <c r="B9" s="1" t="s">
        <v>52</v>
      </c>
      <c r="C9" s="78">
        <v>25000</v>
      </c>
      <c r="D9" s="78">
        <v>4860</v>
      </c>
      <c r="E9" s="10">
        <f t="shared" si="0"/>
        <v>0.1944</v>
      </c>
    </row>
    <row r="10" spans="1:7" s="49" customFormat="1" ht="17.25" customHeight="1">
      <c r="A10" s="7" t="s">
        <v>4</v>
      </c>
      <c r="B10" s="94" t="s">
        <v>44</v>
      </c>
      <c r="C10" s="43">
        <f>SUM(C11,C12,C13,C14,C17,C18,C19,C20,C21)</f>
        <v>8652000</v>
      </c>
      <c r="D10" s="43">
        <f>SUM(D11,D12,D13,D14,D17,D18,D19,D20,D21)</f>
        <v>4457004</v>
      </c>
      <c r="E10" s="92">
        <f t="shared" si="0"/>
        <v>0.5151414701803051</v>
      </c>
      <c r="F10" s="93"/>
      <c r="G10" s="93"/>
    </row>
    <row r="11" spans="1:5" ht="12.75">
      <c r="A11" s="77">
        <v>1</v>
      </c>
      <c r="B11" s="1" t="s">
        <v>54</v>
      </c>
      <c r="C11" s="78">
        <v>590000</v>
      </c>
      <c r="D11" s="78">
        <v>300512</v>
      </c>
      <c r="E11" s="10">
        <f t="shared" si="0"/>
        <v>0.509342372881356</v>
      </c>
    </row>
    <row r="12" spans="1:5" ht="12.75">
      <c r="A12" s="77">
        <v>2</v>
      </c>
      <c r="B12" s="1" t="s">
        <v>55</v>
      </c>
      <c r="C12" s="78">
        <v>2000000</v>
      </c>
      <c r="D12" s="78">
        <v>1075421</v>
      </c>
      <c r="E12" s="10">
        <f t="shared" si="0"/>
        <v>0.5377105</v>
      </c>
    </row>
    <row r="13" spans="1:5" ht="12.75">
      <c r="A13" s="77">
        <v>3</v>
      </c>
      <c r="B13" s="1" t="s">
        <v>56</v>
      </c>
      <c r="C13" s="78">
        <v>80000</v>
      </c>
      <c r="D13" s="78">
        <v>67360</v>
      </c>
      <c r="E13" s="10">
        <f t="shared" si="0"/>
        <v>0.842</v>
      </c>
    </row>
    <row r="14" spans="1:5" ht="12.75">
      <c r="A14" s="77">
        <v>4</v>
      </c>
      <c r="B14" s="1" t="s">
        <v>64</v>
      </c>
      <c r="C14" s="78">
        <f>SUM(C15,C16)</f>
        <v>4600000</v>
      </c>
      <c r="D14" s="78">
        <f>SUM(D15,D16)</f>
        <v>2333708</v>
      </c>
      <c r="E14" s="10">
        <f t="shared" si="0"/>
        <v>0.5073278260869565</v>
      </c>
    </row>
    <row r="15" spans="1:5" s="88" customFormat="1" ht="12.75">
      <c r="A15" s="84"/>
      <c r="B15" s="85" t="s">
        <v>7</v>
      </c>
      <c r="C15" s="86">
        <v>4090000</v>
      </c>
      <c r="D15" s="52">
        <v>2065743</v>
      </c>
      <c r="E15" s="87">
        <f t="shared" si="0"/>
        <v>0.5050716381418093</v>
      </c>
    </row>
    <row r="16" spans="1:5" s="88" customFormat="1" ht="12.75">
      <c r="A16" s="84"/>
      <c r="B16" s="85" t="s">
        <v>61</v>
      </c>
      <c r="C16" s="86">
        <v>510000</v>
      </c>
      <c r="D16" s="52">
        <v>267965</v>
      </c>
      <c r="E16" s="87">
        <f t="shared" si="0"/>
        <v>0.5254215686274509</v>
      </c>
    </row>
    <row r="17" spans="1:5" ht="25.5">
      <c r="A17" s="77">
        <v>5</v>
      </c>
      <c r="B17" s="83" t="s">
        <v>57</v>
      </c>
      <c r="C17" s="78">
        <v>970000</v>
      </c>
      <c r="D17" s="78">
        <v>478100</v>
      </c>
      <c r="E17" s="10">
        <f t="shared" si="0"/>
        <v>0.4928865979381443</v>
      </c>
    </row>
    <row r="18" spans="1:5" ht="12.75">
      <c r="A18" s="77">
        <v>6</v>
      </c>
      <c r="B18" s="1" t="s">
        <v>58</v>
      </c>
      <c r="C18" s="78">
        <v>35000</v>
      </c>
      <c r="D18" s="78">
        <v>2331</v>
      </c>
      <c r="E18" s="10">
        <f t="shared" si="0"/>
        <v>0.0666</v>
      </c>
    </row>
    <row r="19" spans="1:5" ht="12.75">
      <c r="A19" s="77">
        <v>7</v>
      </c>
      <c r="B19" s="1" t="s">
        <v>12</v>
      </c>
      <c r="C19" s="78">
        <v>360000</v>
      </c>
      <c r="D19" s="78">
        <v>192339</v>
      </c>
      <c r="E19" s="10">
        <f t="shared" si="0"/>
        <v>0.534275</v>
      </c>
    </row>
    <row r="20" spans="1:7" ht="12.75">
      <c r="A20" s="77">
        <v>8</v>
      </c>
      <c r="B20" s="1" t="s">
        <v>62</v>
      </c>
      <c r="C20" s="78">
        <v>12000</v>
      </c>
      <c r="D20" s="78">
        <v>5996</v>
      </c>
      <c r="E20" s="10">
        <f t="shared" si="0"/>
        <v>0.49966666666666665</v>
      </c>
      <c r="F20" s="91"/>
      <c r="G20" s="91"/>
    </row>
    <row r="21" spans="1:5" ht="12.75">
      <c r="A21" s="77">
        <v>9</v>
      </c>
      <c r="B21" s="1" t="s">
        <v>63</v>
      </c>
      <c r="C21" s="78">
        <v>5000</v>
      </c>
      <c r="D21" s="78">
        <v>1237</v>
      </c>
      <c r="E21" s="10">
        <f t="shared" si="0"/>
        <v>0.2474</v>
      </c>
    </row>
    <row r="22" spans="1:5" ht="12.75">
      <c r="A22" s="77">
        <v>10</v>
      </c>
      <c r="B22" s="1" t="s">
        <v>14</v>
      </c>
      <c r="C22" s="78">
        <f>C4-C10</f>
        <v>99000</v>
      </c>
      <c r="D22" s="78">
        <f>D4-D10</f>
        <v>-467</v>
      </c>
      <c r="E22" s="10">
        <f t="shared" si="0"/>
        <v>-0.004717171717171717</v>
      </c>
    </row>
    <row r="25" spans="1:5" ht="12.75">
      <c r="A25" s="100" t="s">
        <v>72</v>
      </c>
      <c r="B25" s="100"/>
      <c r="C25" s="100"/>
      <c r="D25" s="100"/>
      <c r="E25" s="100"/>
    </row>
    <row r="26" spans="1:5" ht="12.75">
      <c r="A26" s="37"/>
      <c r="B26" s="37"/>
      <c r="C26" s="37"/>
      <c r="D26" s="37"/>
      <c r="E26" s="37"/>
    </row>
    <row r="27" spans="1:5" ht="25.5">
      <c r="A27" s="45" t="s">
        <v>36</v>
      </c>
      <c r="B27" s="45"/>
      <c r="C27" s="73" t="s">
        <v>35</v>
      </c>
      <c r="D27" s="72" t="s">
        <v>39</v>
      </c>
      <c r="E27" s="37"/>
    </row>
    <row r="28" spans="1:5" ht="12.75">
      <c r="A28" s="45" t="s">
        <v>37</v>
      </c>
      <c r="B28" s="45"/>
      <c r="C28" s="71">
        <v>652628.76</v>
      </c>
      <c r="D28" s="71">
        <v>97802.5</v>
      </c>
      <c r="E28" s="37"/>
    </row>
    <row r="29" spans="1:5" ht="12.75">
      <c r="A29" s="45" t="s">
        <v>38</v>
      </c>
      <c r="B29" s="45"/>
      <c r="C29" s="71">
        <v>331904.9</v>
      </c>
      <c r="D29" s="71">
        <v>13303.46</v>
      </c>
      <c r="E29" s="37"/>
    </row>
  </sheetData>
  <mergeCells count="2">
    <mergeCell ref="A1:E1"/>
    <mergeCell ref="A25:E25"/>
  </mergeCells>
  <printOptions/>
  <pageMargins left="1.17" right="0.75" top="0.6" bottom="1" header="0.2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Zakrzewska</cp:lastModifiedBy>
  <cp:lastPrinted>2007-08-08T10:26:16Z</cp:lastPrinted>
  <dcterms:created xsi:type="dcterms:W3CDTF">1997-02-26T13:46:56Z</dcterms:created>
  <dcterms:modified xsi:type="dcterms:W3CDTF">2007-08-08T11:54:13Z</dcterms:modified>
  <cp:category/>
  <cp:version/>
  <cp:contentType/>
  <cp:contentStatus/>
</cp:coreProperties>
</file>